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0A192485-F924-4876-ADBB-85D77A52485C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N21" i="2" l="1"/>
  <c r="N20" i="2"/>
  <c r="N18" i="2"/>
  <c r="N17" i="2"/>
  <c r="N37" i="2"/>
  <c r="N38" i="2"/>
  <c r="N33" i="2"/>
  <c r="N34" i="2"/>
  <c r="N35" i="2"/>
  <c r="N31" i="2"/>
  <c r="N29" i="2"/>
  <c r="N30" i="2"/>
  <c r="N23" i="2"/>
  <c r="N24" i="2"/>
  <c r="N25" i="2"/>
  <c r="N26" i="2"/>
  <c r="N27" i="2"/>
  <c r="N19" i="2"/>
  <c r="M84" i="1" l="1"/>
  <c r="M78" i="1"/>
  <c r="D38" i="2" l="1"/>
  <c r="D35" i="2" s="1"/>
  <c r="E38" i="2"/>
  <c r="E35" i="2" s="1"/>
  <c r="F38" i="2"/>
  <c r="F35" i="2" s="1"/>
  <c r="G38" i="2"/>
  <c r="G35" i="2" s="1"/>
  <c r="H38" i="2"/>
  <c r="H35" i="2" s="1"/>
  <c r="I38" i="2"/>
  <c r="I35" i="2" s="1"/>
  <c r="J38" i="2"/>
  <c r="K38" i="2"/>
  <c r="L38" i="2"/>
  <c r="L35" i="2" s="1"/>
  <c r="M38" i="2"/>
  <c r="M35" i="2" s="1"/>
  <c r="C38" i="2"/>
  <c r="C35" i="2" s="1"/>
  <c r="D37" i="2"/>
  <c r="E37" i="2"/>
  <c r="F37" i="2"/>
  <c r="G37" i="2"/>
  <c r="H37" i="2"/>
  <c r="I37" i="2"/>
  <c r="J37" i="2"/>
  <c r="K37" i="2"/>
  <c r="L37" i="2"/>
  <c r="M37" i="2"/>
  <c r="C37" i="2"/>
  <c r="J35" i="2"/>
  <c r="K35" i="2"/>
  <c r="D34" i="2"/>
  <c r="E34" i="2"/>
  <c r="F34" i="2"/>
  <c r="G34" i="2"/>
  <c r="H34" i="2"/>
  <c r="I34" i="2"/>
  <c r="J34" i="2"/>
  <c r="K34" i="2"/>
  <c r="L34" i="2"/>
  <c r="M34" i="2"/>
  <c r="C34" i="2"/>
  <c r="D33" i="2"/>
  <c r="E33" i="2"/>
  <c r="F33" i="2"/>
  <c r="G33" i="2"/>
  <c r="H33" i="2"/>
  <c r="I33" i="2"/>
  <c r="J33" i="2"/>
  <c r="M33" i="2"/>
  <c r="C33" i="2"/>
  <c r="D31" i="2"/>
  <c r="E31" i="2"/>
  <c r="F31" i="2"/>
  <c r="G31" i="2"/>
  <c r="H31" i="2"/>
  <c r="I31" i="2"/>
  <c r="J31" i="2"/>
  <c r="C31" i="2"/>
  <c r="D30" i="2"/>
  <c r="E30" i="2"/>
  <c r="F30" i="2"/>
  <c r="G30" i="2"/>
  <c r="H30" i="2"/>
  <c r="I30" i="2"/>
  <c r="J30" i="2"/>
  <c r="M30" i="2"/>
  <c r="C30" i="2"/>
  <c r="D29" i="2"/>
  <c r="E29" i="2"/>
  <c r="F29" i="2"/>
  <c r="G29" i="2"/>
  <c r="H29" i="2"/>
  <c r="I29" i="2"/>
  <c r="J29" i="2"/>
  <c r="M29" i="2"/>
  <c r="C29" i="2"/>
  <c r="D27" i="2"/>
  <c r="E27" i="2"/>
  <c r="F27" i="2"/>
  <c r="G27" i="2"/>
  <c r="H27" i="2"/>
  <c r="I27" i="2"/>
  <c r="J27" i="2"/>
  <c r="M27" i="2"/>
  <c r="D26" i="2"/>
  <c r="E26" i="2"/>
  <c r="F26" i="2"/>
  <c r="G26" i="2"/>
  <c r="H26" i="2"/>
  <c r="I26" i="2"/>
  <c r="J26" i="2"/>
  <c r="M26" i="2"/>
  <c r="C26" i="2"/>
  <c r="D25" i="2"/>
  <c r="E25" i="2"/>
  <c r="F25" i="2"/>
  <c r="G25" i="2"/>
  <c r="H25" i="2"/>
  <c r="I25" i="2"/>
  <c r="J25" i="2"/>
  <c r="M25" i="2"/>
  <c r="C25" i="2"/>
  <c r="D24" i="2"/>
  <c r="E24" i="2"/>
  <c r="F24" i="2"/>
  <c r="G24" i="2"/>
  <c r="H24" i="2"/>
  <c r="I24" i="2"/>
  <c r="J24" i="2"/>
  <c r="M24" i="2"/>
  <c r="C24" i="2"/>
  <c r="D23" i="2"/>
  <c r="E23" i="2"/>
  <c r="F23" i="2"/>
  <c r="G23" i="2"/>
  <c r="H23" i="2"/>
  <c r="I23" i="2"/>
  <c r="J23" i="2"/>
  <c r="L23" i="2"/>
  <c r="M23" i="2"/>
  <c r="C23" i="2"/>
  <c r="D21" i="2"/>
  <c r="E21" i="2"/>
  <c r="F21" i="2"/>
  <c r="G21" i="2"/>
  <c r="H21" i="2"/>
  <c r="I21" i="2"/>
  <c r="J21" i="2"/>
  <c r="D20" i="2"/>
  <c r="E20" i="2"/>
  <c r="F20" i="2"/>
  <c r="G20" i="2"/>
  <c r="H20" i="2"/>
  <c r="I20" i="2"/>
  <c r="J20" i="2"/>
  <c r="L20" i="2"/>
  <c r="D19" i="2"/>
  <c r="E19" i="2"/>
  <c r="F19" i="2"/>
  <c r="G19" i="2"/>
  <c r="H19" i="2"/>
  <c r="I19" i="2"/>
  <c r="J19" i="2"/>
  <c r="M19" i="2"/>
  <c r="C19" i="2"/>
  <c r="D18" i="2"/>
  <c r="E18" i="2"/>
  <c r="F18" i="2"/>
  <c r="G18" i="2"/>
  <c r="H18" i="2"/>
  <c r="I18" i="2"/>
  <c r="J18" i="2"/>
  <c r="K18" i="2"/>
  <c r="L18" i="2"/>
  <c r="M18" i="2"/>
  <c r="C18" i="2"/>
  <c r="I17" i="2" l="1"/>
  <c r="J17" i="2"/>
  <c r="L17" i="2"/>
  <c r="D17" i="2"/>
  <c r="E17" i="2"/>
  <c r="F17" i="2"/>
  <c r="G17" i="2"/>
  <c r="H17" i="2" l="1"/>
  <c r="K19" i="2" l="1"/>
  <c r="K27" i="2"/>
  <c r="K30" i="2" l="1"/>
  <c r="K33" i="2"/>
  <c r="K29" i="2"/>
  <c r="K26" i="2"/>
  <c r="L25" i="2"/>
  <c r="L24" i="2"/>
  <c r="L27" i="2"/>
  <c r="L21" i="2"/>
  <c r="L19" i="2"/>
  <c r="L33" i="2"/>
  <c r="L30" i="2" l="1"/>
  <c r="L26" i="2"/>
  <c r="L29" i="2"/>
</calcChain>
</file>

<file path=xl/sharedStrings.xml><?xml version="1.0" encoding="utf-8"?>
<sst xmlns="http://schemas.openxmlformats.org/spreadsheetml/2006/main" count="321" uniqueCount="267">
  <si>
    <t>JORDAN EXPRESS TOURIST TRANSPORT</t>
  </si>
  <si>
    <t>JORDAN NATIONAL SHIPPING LINES</t>
  </si>
  <si>
    <t>MASAFAT FOR SPECIALISED TRANSPORT</t>
  </si>
  <si>
    <t>RUM GROUP FOR TRANSPORTATION &amp; TOURISM INVESTMENT</t>
  </si>
  <si>
    <t>SALAM INTERNATIONL TRANSPORT &amp; TRADING</t>
  </si>
  <si>
    <t>TRUST INTERNATIONAL TRANSPORT</t>
  </si>
  <si>
    <t>الاردنية للاستثمار والنقل المتعدد</t>
  </si>
  <si>
    <t>الثقة للنقل الدولي</t>
  </si>
  <si>
    <t>الخطوط البحرية الوطنية الاردنية</t>
  </si>
  <si>
    <t>السلام الدولية للنقل والتجارة</t>
  </si>
  <si>
    <t>العبور للشحن والنقل</t>
  </si>
  <si>
    <t>المتكاملة للنقل المتعدد</t>
  </si>
  <si>
    <t>المجموعة المتحدة للنقل البري</t>
  </si>
  <si>
    <t>النقليات السياحة الاردنية /جت</t>
  </si>
  <si>
    <t>عالية -الخطوط الجوية الملكية الأردنية</t>
  </si>
  <si>
    <t>مجموعة رم للنقل والاستثمار السياحي</t>
  </si>
  <si>
    <t>مسافات للنقل المتخصص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</si>
  <si>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</si>
  <si>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</si>
  <si>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</si>
  <si>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</si>
  <si>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</si>
  <si>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</si>
  <si>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</si>
  <si>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</si>
  <si>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</si>
  <si>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</si>
  <si>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</si>
  <si>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</si>
  <si>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</si>
  <si>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</si>
  <si>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</si>
  <si>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</si>
  <si>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قروض وسلف الموظفين المتداولة</t>
  </si>
  <si>
    <t xml:space="preserve"> النقد في الصندوق ولدى البنوك</t>
  </si>
  <si>
    <t xml:space="preserve"> موجودات متداولة أخرى</t>
  </si>
  <si>
    <t xml:space="preserve"> موجودات معدة للبيع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</si>
  <si>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</si>
  <si>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</si>
  <si>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</si>
  <si>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</si>
  <si>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</si>
  <si>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</si>
  <si>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</si>
  <si>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</si>
  <si>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</si>
  <si>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</si>
  <si>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احتياطي عام</t>
  </si>
  <si>
    <t xml:space="preserve"> إحتياطي خاص</t>
  </si>
  <si>
    <t xml:space="preserve"> إحتياطي القيمة العادلة</t>
  </si>
  <si>
    <t xml:space="preserve"> احتياطي تحوطات التدفقات النقدية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</si>
  <si>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</si>
  <si>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</si>
  <si>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</si>
  <si>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</si>
  <si>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</si>
  <si>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</si>
  <si>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</si>
  <si>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الذمم الدائنة غير المتداولة للأطراف ذات علاقة</t>
  </si>
  <si>
    <t xml:space="preserve"> مطلوبات ضريبية مؤجلة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</si>
  <si>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</si>
  <si>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</si>
  <si>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</si>
  <si>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</si>
  <si>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</si>
  <si>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</si>
  <si>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</si>
  <si>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</si>
  <si>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</si>
  <si>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</si>
  <si>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</si>
  <si>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</si>
  <si>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</si>
  <si>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</si>
  <si>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</si>
  <si>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</si>
  <si>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</si>
  <si>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</si>
  <si>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</si>
  <si>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</si>
  <si>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</si>
  <si>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</si>
  <si>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</si>
  <si>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</si>
  <si>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</si>
  <si>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</si>
  <si>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</si>
  <si>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</si>
  <si>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</si>
  <si>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أرباح (خسائر) متحققة من موجودات مالية بالقيمة العادلة من خلال الدخل الشامل الآخر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</si>
  <si>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</si>
  <si>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</si>
  <si>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</si>
  <si>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</si>
  <si>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</si>
  <si>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</si>
  <si>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</si>
  <si>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</si>
  <si>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</si>
  <si>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</si>
  <si>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</si>
  <si>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</si>
  <si>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</si>
  <si>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</si>
  <si>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</si>
  <si>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</si>
  <si>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</si>
  <si>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</si>
  <si>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</si>
  <si>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</si>
  <si>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</si>
  <si>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</si>
  <si>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Non-current receivables due from related parties</t>
  </si>
  <si>
    <t xml:space="preserve"> Deferred tax assets</t>
  </si>
  <si>
    <t xml:space="preserve"> Trade and other non-current receivables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</si>
  <si>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</si>
  <si>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</si>
  <si>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</si>
  <si>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</si>
  <si>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</si>
  <si>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</si>
  <si>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</si>
  <si>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Current loans and advances from employees</t>
  </si>
  <si>
    <t xml:space="preserve"> Cash on hand and at banks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</si>
  <si>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</si>
  <si>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</si>
  <si>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</si>
  <si>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</si>
  <si>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</si>
  <si>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</si>
  <si>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</si>
  <si>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Issuance discount</t>
  </si>
  <si>
    <t xml:space="preserve"> Treasury shares</t>
  </si>
  <si>
    <t xml:space="preserve"> Other equity interest</t>
  </si>
  <si>
    <t xml:space="preserve"> Statutory reserve</t>
  </si>
  <si>
    <t xml:space="preserve"> Voluntary reserve</t>
  </si>
  <si>
    <t xml:space="preserve"> Public reserve</t>
  </si>
  <si>
    <t xml:space="preserve"> Special reserve</t>
  </si>
  <si>
    <t xml:space="preserve"> Fair value reserve</t>
  </si>
  <si>
    <t xml:space="preserve"> Reserve of cash flow hedges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</si>
  <si>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</si>
  <si>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</si>
  <si>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</si>
  <si>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</si>
  <si>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</si>
  <si>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</si>
  <si>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</si>
  <si>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payables to related parties</t>
  </si>
  <si>
    <t xml:space="preserve"> Deferred tax liabilities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</si>
  <si>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</si>
  <si>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</si>
  <si>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</si>
  <si>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</si>
  <si>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</si>
  <si>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</si>
  <si>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</si>
  <si>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</si>
  <si>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</si>
  <si>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</si>
  <si>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</si>
  <si>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</si>
  <si>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</si>
  <si>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</si>
  <si>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</si>
  <si>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</si>
  <si>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</si>
  <si>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</si>
  <si>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</si>
  <si>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</si>
  <si>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</si>
  <si>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</si>
  <si>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</si>
  <si>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</si>
  <si>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</si>
  <si>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</si>
  <si>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</si>
  <si>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</si>
  <si>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</si>
  <si>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Realized gains (losses) on financial assets at fair value through other comprehensive income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</si>
  <si>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</si>
  <si>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</si>
  <si>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</si>
  <si>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</si>
  <si>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</si>
  <si>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</si>
  <si>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</si>
  <si>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</si>
  <si>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</si>
  <si>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</si>
  <si>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</si>
  <si>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</si>
  <si>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</si>
  <si>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</si>
  <si>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</si>
  <si>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</si>
  <si>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</si>
  <si>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</si>
  <si>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</si>
  <si>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</si>
  <si>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</si>
  <si>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</si>
  <si>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UNITED GROUP FOR LAND TRANSPORT </t>
  </si>
  <si>
    <t xml:space="preserve">UBOUR LOGISTIC SERVICES </t>
  </si>
  <si>
    <t xml:space="preserve">JORDAN INVESTMENT &amp; TRANSPORT </t>
  </si>
  <si>
    <t>COMPREHENSIVE MULTIPLE TRANSPORTATIONS</t>
  </si>
  <si>
    <t>ALIA- THE ROYAL JORDANIAN AIRLINES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</si>
  <si>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</si>
  <si>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</si>
  <si>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</si>
  <si>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</si>
  <si>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</si>
  <si>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</si>
  <si>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</si>
  <si>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</si>
  <si>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</si>
  <si>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</si>
  <si>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</si>
  <si>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</si>
  <si>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</si>
  <si>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</si>
  <si>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</si>
  <si>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</si>
  <si>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</si>
  <si>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</si>
  <si>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</si>
  <si>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</si>
  <si>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</si>
  <si>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</si>
  <si>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</si>
  <si>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</si>
  <si>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</si>
  <si>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</si>
  <si>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</si>
  <si>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</si>
  <si>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</si>
  <si>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</si>
  <si>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</si>
  <si>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</si>
  <si>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</si>
  <si>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</si>
  <si>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</si>
  <si>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</si>
  <si>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</si>
  <si>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</si>
  <si>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</si>
  <si>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</si>
  <si>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</si>
  <si>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</si>
  <si>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</si>
  <si>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</si>
  <si>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</si>
  <si>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</si>
  <si>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</si>
  <si>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</si>
  <si>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</si>
  <si>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</si>
  <si>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</si>
  <si>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</si>
  <si>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</si>
  <si>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</si>
  <si>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</si>
  <si>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</si>
  <si>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</si>
  <si>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Annual Financial Data for the Year 2022</t>
  </si>
  <si>
    <t>البيانات المالية السنوية لعام 2022</t>
  </si>
  <si>
    <t>المقايضة للنقل</t>
  </si>
  <si>
    <t>TRANSPORT&amp; INVESTMENT BARTER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</si>
</sst>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0" fillId="0" borderId="1" xfId="0" applyNumberFormat="1" applyBorder="1"/>
    <xf numFmtId="0" fontId="2" fillId="0" borderId="0" xfId="0" applyFont="1"/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3" fontId="0" fillId="0" borderId="1" xfId="0" applyNumberFormat="1" applyBorder="1"/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4" fillId="0" borderId="0" xfId="0" applyFont="1"/>
    <xf numFmtId="1" fontId="1" fillId="0" borderId="7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247651</xdr:colOff>
      <xdr:row>0</xdr:row>
      <xdr:rowOff>0</xdr:rowOff>
    </xdr:from>
    <xdr:to>
      <xdr:col>13</xdr:col>
      <xdr:colOff>2695576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0"/>
          <a:ext cx="22593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106"/>
  <sheetViews>
    <sheetView tabSelected="1" topLeftCell="H1" workbookViewId="0">
      <selection activeCell="K6" sqref="K6"/>
    </sheetView>
  </sheetViews>
  <sheetFormatPr defaultRowHeight="12.75" x14ac:dyDescent="0.2"/>
  <cols>
    <col min="1" max="1" width="77.5703125" customWidth="1"/>
    <col min="2" max="13" width="18.7109375" customWidth="1"/>
    <col min="14" max="14" width="59" bestFit="1" customWidth="1"/>
    <col min="15" max="15" width="9.42578125" customWidth="1"/>
  </cols>
  <sheetData>
    <row r="7" spans="1:14" ht="15" x14ac:dyDescent="0.25">
      <c r="A7" s="29" t="s">
        <v>263</v>
      </c>
      <c r="N7" s="29" t="s">
        <v>264</v>
      </c>
    </row>
    <row r="9" spans="1:14" ht="51" x14ac:dyDescent="0.2">
      <c r="A9" s="8"/>
      <c r="B9" s="31" t="s">
        <v>205</v>
      </c>
      <c r="C9" s="32" t="s">
        <v>204</v>
      </c>
      <c r="D9" s="32" t="s">
        <v>0</v>
      </c>
      <c r="E9" s="32" t="s">
        <v>203</v>
      </c>
      <c r="F9" s="32" t="s">
        <v>1</v>
      </c>
      <c r="G9" s="32" t="s">
        <v>2</v>
      </c>
      <c r="H9" s="32" t="s">
        <v>3</v>
      </c>
      <c r="I9" s="32" t="s">
        <v>4</v>
      </c>
      <c r="J9" s="32" t="s">
        <v>5</v>
      </c>
      <c r="K9" s="32" t="s">
        <v>202</v>
      </c>
      <c r="L9" s="32" t="s">
        <v>201</v>
      </c>
      <c r="M9" s="32" t="s">
        <v>266</v>
      </c>
      <c r="N9" s="8"/>
    </row>
    <row r="10" spans="1:14" ht="25.5" x14ac:dyDescent="0.2">
      <c r="A10" s="9"/>
      <c r="B10" s="31" t="s">
        <v>14</v>
      </c>
      <c r="C10" s="32" t="s">
        <v>11</v>
      </c>
      <c r="D10" s="32" t="s">
        <v>13</v>
      </c>
      <c r="E10" s="32" t="s">
        <v>6</v>
      </c>
      <c r="F10" s="32" t="s">
        <v>8</v>
      </c>
      <c r="G10" s="32" t="s">
        <v>16</v>
      </c>
      <c r="H10" s="32" t="s">
        <v>15</v>
      </c>
      <c r="I10" s="32" t="s">
        <v>9</v>
      </c>
      <c r="J10" s="32" t="s">
        <v>7</v>
      </c>
      <c r="K10" s="32" t="s">
        <v>10</v>
      </c>
      <c r="L10" s="32" t="s">
        <v>12</v>
      </c>
      <c r="M10" s="32" t="s">
        <v>265</v>
      </c>
      <c r="N10" s="9"/>
    </row>
    <row r="11" spans="1:14" x14ac:dyDescent="0.2">
      <c r="A11" s="10"/>
      <c r="B11" s="3">
        <v>131213</v>
      </c>
      <c r="C11" s="2">
        <v>131256</v>
      </c>
      <c r="D11" s="2">
        <v>131080</v>
      </c>
      <c r="E11" s="2">
        <v>131083</v>
      </c>
      <c r="F11" s="2">
        <v>131012</v>
      </c>
      <c r="G11" s="2">
        <v>131243</v>
      </c>
      <c r="H11" s="2">
        <v>131262</v>
      </c>
      <c r="I11" s="2">
        <v>131034</v>
      </c>
      <c r="J11" s="2">
        <v>131055</v>
      </c>
      <c r="K11" s="2">
        <v>131290</v>
      </c>
      <c r="L11" s="2">
        <v>131288</v>
      </c>
      <c r="M11" s="2">
        <v>131208</v>
      </c>
      <c r="N11" s="10"/>
    </row>
    <row r="13" spans="1:14" x14ac:dyDescent="0.2">
      <c r="A13" s="7" t="s">
        <v>195</v>
      </c>
      <c r="N13" s="7" t="s">
        <v>196</v>
      </c>
    </row>
    <row r="14" spans="1:14" x14ac:dyDescent="0.2">
      <c r="A14" s="1" t="s">
        <v>106</v>
      </c>
      <c r="B14" s="6">
        <v>51169000</v>
      </c>
      <c r="C14" s="6">
        <v>7816892</v>
      </c>
      <c r="D14" s="6">
        <v>10432179</v>
      </c>
      <c r="E14" s="6">
        <v>10506316</v>
      </c>
      <c r="F14" s="6">
        <v>15094113</v>
      </c>
      <c r="G14" s="6">
        <v>22214889</v>
      </c>
      <c r="H14" s="6">
        <v>5391192</v>
      </c>
      <c r="I14" s="6">
        <v>920162</v>
      </c>
      <c r="J14" s="1">
        <v>1120</v>
      </c>
      <c r="K14" s="1">
        <v>1</v>
      </c>
      <c r="L14" s="6">
        <v>6354119</v>
      </c>
      <c r="M14" s="6">
        <v>4827212</v>
      </c>
      <c r="N14" s="4" t="s">
        <v>17</v>
      </c>
    </row>
    <row r="15" spans="1:14" x14ac:dyDescent="0.2">
      <c r="A15" s="1" t="s">
        <v>107</v>
      </c>
      <c r="B15" s="1">
        <v>0</v>
      </c>
      <c r="C15" s="6">
        <v>11929543</v>
      </c>
      <c r="D15" s="6">
        <v>169821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 t="s">
        <v>18</v>
      </c>
    </row>
    <row r="16" spans="1:14" x14ac:dyDescent="0.2">
      <c r="A16" s="1" t="s">
        <v>108</v>
      </c>
      <c r="B16" s="1">
        <v>0</v>
      </c>
      <c r="C16" s="1">
        <v>0</v>
      </c>
      <c r="D16" s="6">
        <v>2329643</v>
      </c>
      <c r="E16" s="1">
        <v>0</v>
      </c>
      <c r="F16" s="6">
        <v>1657118</v>
      </c>
      <c r="G16" s="1">
        <v>0</v>
      </c>
      <c r="H16" s="1">
        <v>0</v>
      </c>
      <c r="I16" s="6">
        <v>4465597</v>
      </c>
      <c r="J16" s="1">
        <v>0</v>
      </c>
      <c r="K16" s="1">
        <v>0</v>
      </c>
      <c r="L16" s="1">
        <v>0</v>
      </c>
      <c r="M16" s="1">
        <v>0</v>
      </c>
      <c r="N16" s="1" t="s">
        <v>19</v>
      </c>
    </row>
    <row r="17" spans="1:14" x14ac:dyDescent="0.2">
      <c r="A17" s="1" t="s">
        <v>109</v>
      </c>
      <c r="B17" s="6">
        <v>18603000</v>
      </c>
      <c r="C17" s="1">
        <v>0</v>
      </c>
      <c r="D17" s="1">
        <v>0</v>
      </c>
      <c r="E17" s="1">
        <v>0</v>
      </c>
      <c r="F17" s="6">
        <v>7199136</v>
      </c>
      <c r="G17" s="6">
        <v>1433197</v>
      </c>
      <c r="H17" s="6">
        <v>2200992</v>
      </c>
      <c r="I17" s="6">
        <v>15779831</v>
      </c>
      <c r="J17" s="1">
        <v>0</v>
      </c>
      <c r="K17" s="1">
        <v>0</v>
      </c>
      <c r="L17" s="1">
        <v>0</v>
      </c>
      <c r="M17" s="1">
        <v>0</v>
      </c>
      <c r="N17" s="1" t="s">
        <v>20</v>
      </c>
    </row>
    <row r="18" spans="1:14" x14ac:dyDescent="0.2">
      <c r="A18" s="1" t="s">
        <v>110</v>
      </c>
      <c r="B18" s="6">
        <v>2087000</v>
      </c>
      <c r="C18" s="1">
        <v>0</v>
      </c>
      <c r="D18" s="6">
        <v>1498963</v>
      </c>
      <c r="E18" s="6">
        <v>4031</v>
      </c>
      <c r="F18" s="6">
        <v>3096670</v>
      </c>
      <c r="G18" s="6">
        <v>264556</v>
      </c>
      <c r="H18" s="6">
        <v>5822933</v>
      </c>
      <c r="I18" s="6">
        <v>515171</v>
      </c>
      <c r="J18" s="1">
        <v>0</v>
      </c>
      <c r="K18" s="1">
        <v>8642</v>
      </c>
      <c r="L18" s="1">
        <v>0</v>
      </c>
      <c r="M18" s="1">
        <v>25563</v>
      </c>
      <c r="N18" s="1" t="s">
        <v>21</v>
      </c>
    </row>
    <row r="19" spans="1:14" x14ac:dyDescent="0.2">
      <c r="A19" s="1" t="s">
        <v>111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6">
        <v>0</v>
      </c>
      <c r="J19" s="1">
        <v>0</v>
      </c>
      <c r="K19" s="1">
        <v>0</v>
      </c>
      <c r="L19" s="1">
        <v>0</v>
      </c>
      <c r="M19" s="1">
        <v>0</v>
      </c>
      <c r="N19" s="1" t="s">
        <v>22</v>
      </c>
    </row>
    <row r="20" spans="1:14" x14ac:dyDescent="0.2">
      <c r="A20" s="1" t="s">
        <v>112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6">
        <v>145688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 t="s">
        <v>23</v>
      </c>
    </row>
    <row r="21" spans="1:14" x14ac:dyDescent="0.2">
      <c r="A21" s="1" t="s">
        <v>113</v>
      </c>
      <c r="B21" s="6">
        <v>12322000</v>
      </c>
      <c r="C21" s="6">
        <v>1269176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 t="s">
        <v>24</v>
      </c>
    </row>
    <row r="22" spans="1:14" x14ac:dyDescent="0.2">
      <c r="A22" s="5" t="s">
        <v>114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 t="s">
        <v>25</v>
      </c>
    </row>
    <row r="23" spans="1:14" x14ac:dyDescent="0.2">
      <c r="A23" s="1" t="s">
        <v>115</v>
      </c>
      <c r="B23" s="1">
        <v>0</v>
      </c>
      <c r="C23" s="6">
        <v>69252</v>
      </c>
      <c r="D23" s="6">
        <v>107121</v>
      </c>
      <c r="E23" s="1">
        <v>0</v>
      </c>
      <c r="F23" s="1">
        <v>0</v>
      </c>
      <c r="G23" s="1">
        <v>0</v>
      </c>
      <c r="H23" s="1">
        <v>0</v>
      </c>
      <c r="I23" s="6">
        <v>2390893</v>
      </c>
      <c r="J23" s="1">
        <v>0</v>
      </c>
      <c r="K23" s="1">
        <v>0</v>
      </c>
      <c r="L23" s="1">
        <v>0</v>
      </c>
      <c r="M23" s="1">
        <v>0</v>
      </c>
      <c r="N23" s="1" t="s">
        <v>26</v>
      </c>
    </row>
    <row r="24" spans="1:14" x14ac:dyDescent="0.2">
      <c r="A24" s="1" t="s">
        <v>116</v>
      </c>
      <c r="B24" s="6">
        <v>405229000</v>
      </c>
      <c r="C24" s="1">
        <v>0</v>
      </c>
      <c r="D24" s="6">
        <v>885319</v>
      </c>
      <c r="E24" s="1">
        <v>0</v>
      </c>
      <c r="F24" s="1">
        <v>0</v>
      </c>
      <c r="G24" s="1">
        <v>0</v>
      </c>
      <c r="H24" s="1">
        <v>0</v>
      </c>
      <c r="I24" s="6">
        <v>5511496</v>
      </c>
      <c r="J24" s="1">
        <v>0</v>
      </c>
      <c r="K24" s="1">
        <v>0</v>
      </c>
      <c r="L24" s="1">
        <v>0</v>
      </c>
      <c r="M24" s="1">
        <v>0</v>
      </c>
      <c r="N24" s="1" t="s">
        <v>27</v>
      </c>
    </row>
    <row r="25" spans="1:14" x14ac:dyDescent="0.2">
      <c r="A25" s="1" t="s">
        <v>117</v>
      </c>
      <c r="B25" s="6">
        <v>489410000</v>
      </c>
      <c r="C25" s="6">
        <v>21084863</v>
      </c>
      <c r="D25" s="6">
        <v>15423046</v>
      </c>
      <c r="E25" s="6">
        <v>10510347</v>
      </c>
      <c r="F25" s="6">
        <v>27047037</v>
      </c>
      <c r="G25" s="6">
        <v>23912642</v>
      </c>
      <c r="H25" s="6">
        <v>13560805</v>
      </c>
      <c r="I25" s="6">
        <v>29583150</v>
      </c>
      <c r="J25" s="1">
        <v>1120</v>
      </c>
      <c r="K25" s="1">
        <v>8643</v>
      </c>
      <c r="L25" s="6">
        <v>6354119</v>
      </c>
      <c r="M25" s="6">
        <v>4852775</v>
      </c>
      <c r="N25" s="1" t="s">
        <v>28</v>
      </c>
    </row>
    <row r="26" spans="1:14" x14ac:dyDescent="0.2">
      <c r="A26" s="1" t="s">
        <v>118</v>
      </c>
      <c r="B26" s="6">
        <v>6008000</v>
      </c>
      <c r="C26" s="6">
        <v>316408</v>
      </c>
      <c r="D26" s="6">
        <v>1578188</v>
      </c>
      <c r="E26" s="6">
        <v>485290</v>
      </c>
      <c r="F26" s="6">
        <v>64626</v>
      </c>
      <c r="G26" s="6">
        <v>517435</v>
      </c>
      <c r="H26" s="1">
        <v>0</v>
      </c>
      <c r="I26" s="6">
        <v>104560</v>
      </c>
      <c r="J26" s="1">
        <v>0</v>
      </c>
      <c r="K26" s="1">
        <v>0</v>
      </c>
      <c r="L26" s="6">
        <v>398396</v>
      </c>
      <c r="M26" s="6">
        <v>760406</v>
      </c>
      <c r="N26" s="1" t="s">
        <v>29</v>
      </c>
    </row>
    <row r="27" spans="1:14" x14ac:dyDescent="0.2">
      <c r="A27" s="1" t="s">
        <v>119</v>
      </c>
      <c r="B27" s="1">
        <v>36253000</v>
      </c>
      <c r="C27" s="6">
        <v>18853750</v>
      </c>
      <c r="D27" s="6">
        <v>1990859</v>
      </c>
      <c r="E27" s="6">
        <v>2492253</v>
      </c>
      <c r="F27" s="6">
        <v>840801</v>
      </c>
      <c r="G27" s="6">
        <v>6499763</v>
      </c>
      <c r="H27" s="6">
        <v>573386</v>
      </c>
      <c r="I27" s="6">
        <v>991948</v>
      </c>
      <c r="J27" s="1">
        <v>0</v>
      </c>
      <c r="K27" s="1">
        <v>347498</v>
      </c>
      <c r="L27" s="6">
        <v>682031</v>
      </c>
      <c r="M27" s="6">
        <v>2686961</v>
      </c>
      <c r="N27" s="1" t="s">
        <v>30</v>
      </c>
    </row>
    <row r="28" spans="1:14" x14ac:dyDescent="0.2">
      <c r="A28" s="1" t="s">
        <v>120</v>
      </c>
      <c r="B28" s="1">
        <v>0</v>
      </c>
      <c r="C28" s="1">
        <v>0</v>
      </c>
      <c r="D28" s="6">
        <v>173800</v>
      </c>
      <c r="E28" s="1">
        <v>0</v>
      </c>
      <c r="F28" s="6">
        <v>2197834</v>
      </c>
      <c r="G28" s="1">
        <v>0</v>
      </c>
      <c r="H28" s="6">
        <v>0</v>
      </c>
      <c r="I28" s="6">
        <v>10324</v>
      </c>
      <c r="J28" s="1">
        <v>0</v>
      </c>
      <c r="K28" s="1">
        <v>0</v>
      </c>
      <c r="L28" s="1">
        <v>0</v>
      </c>
      <c r="M28" s="1">
        <v>0</v>
      </c>
      <c r="N28" s="1" t="s">
        <v>31</v>
      </c>
    </row>
    <row r="29" spans="1:14" x14ac:dyDescent="0.2">
      <c r="A29" s="1" t="s">
        <v>121</v>
      </c>
      <c r="B29" s="6">
        <v>0</v>
      </c>
      <c r="C29" s="6">
        <v>5406</v>
      </c>
      <c r="D29" s="1">
        <v>0</v>
      </c>
      <c r="E29" s="6">
        <v>483322</v>
      </c>
      <c r="F29" s="6">
        <v>11026</v>
      </c>
      <c r="G29" s="6">
        <v>4918730</v>
      </c>
      <c r="H29" s="1">
        <v>0</v>
      </c>
      <c r="I29" s="6">
        <v>572748</v>
      </c>
      <c r="J29" s="1">
        <v>403210</v>
      </c>
      <c r="K29" s="1">
        <v>0</v>
      </c>
      <c r="L29" s="1">
        <v>0</v>
      </c>
      <c r="M29" s="1">
        <v>0</v>
      </c>
      <c r="N29" s="1" t="s">
        <v>32</v>
      </c>
    </row>
    <row r="30" spans="1:14" x14ac:dyDescent="0.2">
      <c r="A30" s="1" t="s">
        <v>122</v>
      </c>
      <c r="B30" s="1">
        <v>0</v>
      </c>
      <c r="C30" s="6">
        <v>118006</v>
      </c>
      <c r="D30" s="1">
        <v>0</v>
      </c>
      <c r="E30" s="1">
        <v>0</v>
      </c>
      <c r="F30" s="1">
        <v>0</v>
      </c>
      <c r="G30" s="6">
        <v>122134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 t="s">
        <v>33</v>
      </c>
    </row>
    <row r="31" spans="1:14" x14ac:dyDescent="0.2">
      <c r="A31" s="1" t="s">
        <v>123</v>
      </c>
      <c r="B31" s="6">
        <v>161308000</v>
      </c>
      <c r="C31" s="6">
        <v>76096</v>
      </c>
      <c r="D31" s="6">
        <v>7993145</v>
      </c>
      <c r="E31" s="6">
        <v>62732</v>
      </c>
      <c r="F31" s="6">
        <v>8990025</v>
      </c>
      <c r="G31" s="6">
        <v>49821</v>
      </c>
      <c r="H31" s="6">
        <v>1546</v>
      </c>
      <c r="I31" s="6">
        <v>979349</v>
      </c>
      <c r="J31" s="1">
        <v>0</v>
      </c>
      <c r="K31" s="1">
        <v>972</v>
      </c>
      <c r="L31" s="6">
        <v>1984585</v>
      </c>
      <c r="M31" s="6">
        <v>351005</v>
      </c>
      <c r="N31" s="1" t="s">
        <v>34</v>
      </c>
    </row>
    <row r="32" spans="1:14" x14ac:dyDescent="0.2">
      <c r="A32" s="1" t="s">
        <v>124</v>
      </c>
      <c r="B32" s="6">
        <v>28854000</v>
      </c>
      <c r="C32" s="6">
        <v>881294</v>
      </c>
      <c r="D32" s="1">
        <v>0</v>
      </c>
      <c r="E32" s="1">
        <v>0</v>
      </c>
      <c r="F32" s="6">
        <v>185985</v>
      </c>
      <c r="G32" s="1">
        <v>0</v>
      </c>
      <c r="H32" s="6">
        <v>648106</v>
      </c>
      <c r="I32" s="6">
        <v>350524</v>
      </c>
      <c r="J32" s="1">
        <v>37349</v>
      </c>
      <c r="K32" s="1">
        <v>0</v>
      </c>
      <c r="L32" s="1">
        <v>0</v>
      </c>
      <c r="M32" s="1">
        <v>86523</v>
      </c>
      <c r="N32" s="1" t="s">
        <v>35</v>
      </c>
    </row>
    <row r="33" spans="1:14" x14ac:dyDescent="0.2">
      <c r="A33" s="1" t="s">
        <v>125</v>
      </c>
      <c r="B33" s="6">
        <v>103000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6">
        <v>117824</v>
      </c>
      <c r="J33" s="1">
        <v>0</v>
      </c>
      <c r="K33" s="1">
        <v>0</v>
      </c>
      <c r="L33" s="1">
        <v>0</v>
      </c>
      <c r="M33" s="1">
        <v>0</v>
      </c>
      <c r="N33" s="1" t="s">
        <v>36</v>
      </c>
    </row>
    <row r="34" spans="1:14" x14ac:dyDescent="0.2">
      <c r="A34" s="1" t="s">
        <v>126</v>
      </c>
      <c r="B34" s="6">
        <v>232526000</v>
      </c>
      <c r="C34" s="6">
        <v>20250960</v>
      </c>
      <c r="D34" s="6">
        <v>11735992</v>
      </c>
      <c r="E34" s="6">
        <v>3523597</v>
      </c>
      <c r="F34" s="6">
        <v>12290297</v>
      </c>
      <c r="G34" s="6">
        <v>12107883</v>
      </c>
      <c r="H34" s="6">
        <v>1223038</v>
      </c>
      <c r="I34" s="6">
        <v>3127277</v>
      </c>
      <c r="J34" s="1">
        <v>440559</v>
      </c>
      <c r="K34" s="1">
        <v>348470</v>
      </c>
      <c r="L34" s="6">
        <v>3065012</v>
      </c>
      <c r="M34" s="6">
        <v>3884895</v>
      </c>
      <c r="N34" s="1" t="s">
        <v>37</v>
      </c>
    </row>
    <row r="35" spans="1:14" x14ac:dyDescent="0.2">
      <c r="A35" s="1" t="s">
        <v>127</v>
      </c>
      <c r="B35" s="6">
        <v>721936000</v>
      </c>
      <c r="C35" s="6">
        <v>41335823</v>
      </c>
      <c r="D35" s="6">
        <v>27159038</v>
      </c>
      <c r="E35" s="6">
        <v>14033944</v>
      </c>
      <c r="F35" s="6">
        <v>39337334</v>
      </c>
      <c r="G35" s="6">
        <v>36020525</v>
      </c>
      <c r="H35" s="6">
        <v>14783843</v>
      </c>
      <c r="I35" s="6">
        <v>32710427</v>
      </c>
      <c r="J35" s="1">
        <v>441679</v>
      </c>
      <c r="K35" s="1">
        <v>357113</v>
      </c>
      <c r="L35" s="6">
        <v>9419131</v>
      </c>
      <c r="M35" s="6">
        <v>8737670</v>
      </c>
      <c r="N35" s="1" t="s">
        <v>38</v>
      </c>
    </row>
    <row r="36" spans="1:14" x14ac:dyDescent="0.2">
      <c r="A36" s="1" t="s">
        <v>128</v>
      </c>
      <c r="B36" s="34">
        <v>324610000</v>
      </c>
      <c r="C36" s="6">
        <v>15000000</v>
      </c>
      <c r="D36" s="6">
        <v>10800000</v>
      </c>
      <c r="E36" s="6">
        <v>5000000</v>
      </c>
      <c r="F36" s="6">
        <v>15000000</v>
      </c>
      <c r="G36" s="6">
        <v>18500000</v>
      </c>
      <c r="H36" s="6">
        <v>21000000</v>
      </c>
      <c r="I36" s="6">
        <v>18000000</v>
      </c>
      <c r="J36" s="1">
        <v>500000</v>
      </c>
      <c r="K36" s="1">
        <v>555000</v>
      </c>
      <c r="L36" s="6">
        <v>6600000</v>
      </c>
      <c r="M36" s="6">
        <v>13915000</v>
      </c>
      <c r="N36" s="1" t="s">
        <v>39</v>
      </c>
    </row>
    <row r="37" spans="1:14" x14ac:dyDescent="0.2">
      <c r="A37" s="1" t="s">
        <v>129</v>
      </c>
      <c r="B37" s="6">
        <v>-399965000</v>
      </c>
      <c r="C37" s="6">
        <v>-1668355</v>
      </c>
      <c r="D37" s="6">
        <v>3062317</v>
      </c>
      <c r="E37" s="6">
        <v>-3316059</v>
      </c>
      <c r="F37" s="6">
        <v>10821623</v>
      </c>
      <c r="G37" s="6">
        <v>1364037</v>
      </c>
      <c r="H37" s="6">
        <v>-4275507</v>
      </c>
      <c r="I37" s="6">
        <v>4610885</v>
      </c>
      <c r="J37" s="1">
        <v>-194585</v>
      </c>
      <c r="K37" s="1">
        <v>-182749</v>
      </c>
      <c r="L37" s="6">
        <v>1031605</v>
      </c>
      <c r="M37" s="6">
        <v>-7019987</v>
      </c>
      <c r="N37" s="1" t="s">
        <v>40</v>
      </c>
    </row>
    <row r="38" spans="1:14" x14ac:dyDescent="0.2">
      <c r="A38" s="1" t="s">
        <v>130</v>
      </c>
      <c r="B38" s="34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 t="s">
        <v>41</v>
      </c>
    </row>
    <row r="39" spans="1:14" x14ac:dyDescent="0.2">
      <c r="A39" s="1" t="s">
        <v>131</v>
      </c>
      <c r="B39" s="5">
        <v>78205000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6">
        <v>1750000</v>
      </c>
      <c r="I39" s="6">
        <v>1349998</v>
      </c>
      <c r="J39" s="1">
        <v>0</v>
      </c>
      <c r="K39" s="1">
        <v>0</v>
      </c>
      <c r="L39" s="1">
        <v>0</v>
      </c>
      <c r="M39" s="1">
        <v>0</v>
      </c>
      <c r="N39" s="1" t="s">
        <v>42</v>
      </c>
    </row>
    <row r="40" spans="1:14" x14ac:dyDescent="0.2">
      <c r="A40" s="1" t="s">
        <v>132</v>
      </c>
      <c r="B40" s="34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 t="s">
        <v>43</v>
      </c>
    </row>
    <row r="41" spans="1:14" x14ac:dyDescent="0.2">
      <c r="A41" s="1" t="s">
        <v>133</v>
      </c>
      <c r="B41" s="1">
        <v>70000000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6">
        <v>1338654</v>
      </c>
      <c r="I41" s="1">
        <v>0</v>
      </c>
      <c r="J41" s="1">
        <v>0</v>
      </c>
      <c r="K41" s="1">
        <v>-87669</v>
      </c>
      <c r="L41" s="1">
        <v>0</v>
      </c>
      <c r="M41" s="1">
        <v>0</v>
      </c>
      <c r="N41" s="1" t="s">
        <v>44</v>
      </c>
    </row>
    <row r="42" spans="1:14" x14ac:dyDescent="0.2">
      <c r="A42" s="1" t="s">
        <v>134</v>
      </c>
      <c r="B42" s="6">
        <v>14808000</v>
      </c>
      <c r="C42" s="6">
        <v>1324994</v>
      </c>
      <c r="D42" s="6">
        <v>2427423</v>
      </c>
      <c r="E42" s="6">
        <v>211823</v>
      </c>
      <c r="F42" s="6">
        <v>3750000</v>
      </c>
      <c r="G42" s="6">
        <v>1560329</v>
      </c>
      <c r="H42" s="6">
        <v>560551</v>
      </c>
      <c r="I42" s="6">
        <v>224676</v>
      </c>
      <c r="J42" s="1">
        <v>2409</v>
      </c>
      <c r="K42" s="1">
        <v>0</v>
      </c>
      <c r="L42" s="6">
        <v>1650000</v>
      </c>
      <c r="M42" s="6">
        <v>1063218</v>
      </c>
      <c r="N42" s="1" t="s">
        <v>45</v>
      </c>
    </row>
    <row r="43" spans="1:14" x14ac:dyDescent="0.2">
      <c r="A43" s="1" t="s">
        <v>135</v>
      </c>
      <c r="B43" s="1">
        <v>0</v>
      </c>
      <c r="C43" s="6">
        <v>12670</v>
      </c>
      <c r="D43" s="6">
        <v>2263552</v>
      </c>
      <c r="E43" s="6">
        <v>233668</v>
      </c>
      <c r="F43" s="1">
        <v>0</v>
      </c>
      <c r="G43" s="6">
        <v>1406763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12844</v>
      </c>
      <c r="N43" s="1" t="s">
        <v>46</v>
      </c>
    </row>
    <row r="44" spans="1:14" x14ac:dyDescent="0.2">
      <c r="A44" s="5" t="s">
        <v>136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 t="s">
        <v>47</v>
      </c>
    </row>
    <row r="45" spans="1:14" x14ac:dyDescent="0.2">
      <c r="A45" s="1" t="s">
        <v>137</v>
      </c>
      <c r="B45" s="1">
        <v>0</v>
      </c>
      <c r="C45" s="1">
        <v>0</v>
      </c>
      <c r="D45" s="1">
        <v>0</v>
      </c>
      <c r="E45" s="6">
        <v>233668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 t="s">
        <v>48</v>
      </c>
    </row>
    <row r="46" spans="1:14" x14ac:dyDescent="0.2">
      <c r="A46" s="1" t="s">
        <v>138</v>
      </c>
      <c r="B46" s="6">
        <v>133000</v>
      </c>
      <c r="C46" s="1">
        <v>0</v>
      </c>
      <c r="D46" s="6">
        <v>-1069938</v>
      </c>
      <c r="E46" s="6">
        <v>-12269</v>
      </c>
      <c r="F46" s="6">
        <v>-1393350</v>
      </c>
      <c r="G46" s="1">
        <v>0</v>
      </c>
      <c r="H46" s="6">
        <v>-12954585</v>
      </c>
      <c r="I46" s="6">
        <v>-285238</v>
      </c>
      <c r="J46" s="1">
        <v>0</v>
      </c>
      <c r="K46" s="1">
        <v>0</v>
      </c>
      <c r="L46" s="1">
        <v>0</v>
      </c>
      <c r="M46" s="1">
        <v>0</v>
      </c>
      <c r="N46" s="1" t="s">
        <v>49</v>
      </c>
    </row>
    <row r="47" spans="1:14" x14ac:dyDescent="0.2">
      <c r="A47" s="1" t="s">
        <v>139</v>
      </c>
      <c r="B47" s="6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 t="s">
        <v>50</v>
      </c>
    </row>
    <row r="48" spans="1:14" x14ac:dyDescent="0.2">
      <c r="A48" s="1" t="s">
        <v>140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6">
        <v>-193149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 t="s">
        <v>51</v>
      </c>
    </row>
    <row r="49" spans="1:14" x14ac:dyDescent="0.2">
      <c r="A49" s="1" t="s">
        <v>141</v>
      </c>
      <c r="B49" s="6">
        <v>-68619000</v>
      </c>
      <c r="C49" s="6">
        <v>14669309</v>
      </c>
      <c r="D49" s="6">
        <v>17483354</v>
      </c>
      <c r="E49" s="6">
        <v>2350831</v>
      </c>
      <c r="F49" s="6">
        <v>28178273</v>
      </c>
      <c r="G49" s="6">
        <v>22637980</v>
      </c>
      <c r="H49" s="6">
        <v>3919113</v>
      </c>
      <c r="I49" s="6">
        <v>21200325</v>
      </c>
      <c r="J49" s="1">
        <v>307824</v>
      </c>
      <c r="K49" s="1">
        <v>284582</v>
      </c>
      <c r="L49" s="1">
        <v>9281605</v>
      </c>
      <c r="M49" s="1">
        <v>7971075</v>
      </c>
      <c r="N49" s="1" t="s">
        <v>52</v>
      </c>
    </row>
    <row r="50" spans="1:14" x14ac:dyDescent="0.2">
      <c r="A50" s="1" t="s">
        <v>142</v>
      </c>
      <c r="B50" s="6">
        <v>362000</v>
      </c>
      <c r="C50" s="6">
        <v>1428718</v>
      </c>
      <c r="D50" s="6">
        <v>46821</v>
      </c>
      <c r="E50" s="1">
        <v>0</v>
      </c>
      <c r="F50" s="6">
        <v>1860310</v>
      </c>
      <c r="G50" s="6">
        <v>1303</v>
      </c>
      <c r="H50" s="6">
        <v>1616</v>
      </c>
      <c r="I50" s="6">
        <v>3408860</v>
      </c>
      <c r="J50" s="1">
        <v>0</v>
      </c>
      <c r="K50" s="1">
        <v>0</v>
      </c>
      <c r="L50" s="1">
        <v>0</v>
      </c>
      <c r="M50" s="1">
        <v>0</v>
      </c>
      <c r="N50" s="1" t="s">
        <v>53</v>
      </c>
    </row>
    <row r="51" spans="1:14" x14ac:dyDescent="0.2">
      <c r="A51" s="1" t="s">
        <v>143</v>
      </c>
      <c r="B51" s="6">
        <v>-68257000</v>
      </c>
      <c r="C51" s="6">
        <v>16098027</v>
      </c>
      <c r="D51" s="6">
        <v>17530175</v>
      </c>
      <c r="E51" s="6">
        <v>2350831</v>
      </c>
      <c r="F51" s="6">
        <v>30038583</v>
      </c>
      <c r="G51" s="6">
        <v>22639283</v>
      </c>
      <c r="H51" s="6">
        <v>3920729</v>
      </c>
      <c r="I51" s="6">
        <v>24609185</v>
      </c>
      <c r="J51" s="1">
        <v>307824</v>
      </c>
      <c r="K51" s="1">
        <v>284582</v>
      </c>
      <c r="L51" s="6">
        <v>9281605</v>
      </c>
      <c r="M51" s="6">
        <v>7971075</v>
      </c>
      <c r="N51" s="1" t="s">
        <v>54</v>
      </c>
    </row>
    <row r="52" spans="1:14" x14ac:dyDescent="0.2">
      <c r="A52" s="1" t="s">
        <v>144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6">
        <v>29569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 t="s">
        <v>55</v>
      </c>
    </row>
    <row r="53" spans="1:14" x14ac:dyDescent="0.2">
      <c r="A53" s="1" t="s">
        <v>145</v>
      </c>
      <c r="B53" s="1">
        <v>100733000</v>
      </c>
      <c r="C53" s="6">
        <v>373127</v>
      </c>
      <c r="D53" s="6">
        <v>1414771</v>
      </c>
      <c r="E53" s="6">
        <v>6975758</v>
      </c>
      <c r="F53" s="6">
        <v>5500000</v>
      </c>
      <c r="G53" s="6">
        <v>1386879</v>
      </c>
      <c r="H53" s="6">
        <v>5333943</v>
      </c>
      <c r="I53" s="6">
        <v>0</v>
      </c>
      <c r="J53" s="1">
        <v>0</v>
      </c>
      <c r="K53" s="1">
        <v>0</v>
      </c>
      <c r="L53" s="1">
        <v>0</v>
      </c>
      <c r="M53" s="1">
        <v>0</v>
      </c>
      <c r="N53" s="1" t="s">
        <v>56</v>
      </c>
    </row>
    <row r="54" spans="1:14" x14ac:dyDescent="0.2">
      <c r="A54" s="1" t="s">
        <v>146</v>
      </c>
      <c r="B54" s="1">
        <v>0</v>
      </c>
      <c r="C54" s="1">
        <v>0</v>
      </c>
      <c r="D54" s="6">
        <v>1498280</v>
      </c>
      <c r="E54" s="6">
        <v>1298200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 t="s">
        <v>57</v>
      </c>
    </row>
    <row r="55" spans="1:14" x14ac:dyDescent="0.2">
      <c r="A55" s="1" t="s">
        <v>147</v>
      </c>
      <c r="B55" s="6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6">
        <v>4025940</v>
      </c>
      <c r="J55" s="1">
        <v>0</v>
      </c>
      <c r="K55" s="1">
        <v>0</v>
      </c>
      <c r="L55" s="1">
        <v>0</v>
      </c>
      <c r="M55" s="1">
        <v>0</v>
      </c>
      <c r="N55" s="1" t="s">
        <v>58</v>
      </c>
    </row>
    <row r="56" spans="1:14" x14ac:dyDescent="0.2">
      <c r="A56" s="5" t="s">
        <v>148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1">
        <v>0</v>
      </c>
      <c r="N56" s="5" t="s">
        <v>59</v>
      </c>
    </row>
    <row r="57" spans="1:14" x14ac:dyDescent="0.2">
      <c r="A57" s="1" t="s">
        <v>149</v>
      </c>
      <c r="B57" s="6">
        <v>306770000</v>
      </c>
      <c r="C57" s="6">
        <v>659804</v>
      </c>
      <c r="D57" s="6">
        <v>614461</v>
      </c>
      <c r="E57" s="1">
        <v>0</v>
      </c>
      <c r="F57" s="1">
        <v>0</v>
      </c>
      <c r="G57" s="6">
        <v>231114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 t="s">
        <v>60</v>
      </c>
    </row>
    <row r="58" spans="1:14" x14ac:dyDescent="0.2">
      <c r="A58" s="1" t="s">
        <v>150</v>
      </c>
      <c r="B58" s="6">
        <v>4874000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6">
        <v>218136</v>
      </c>
      <c r="J58" s="1">
        <v>0</v>
      </c>
      <c r="K58" s="1">
        <v>0</v>
      </c>
      <c r="L58" s="1">
        <v>0</v>
      </c>
      <c r="M58" s="1">
        <v>0</v>
      </c>
      <c r="N58" s="1" t="s">
        <v>61</v>
      </c>
    </row>
    <row r="59" spans="1:14" x14ac:dyDescent="0.2">
      <c r="A59" s="1" t="s">
        <v>151</v>
      </c>
      <c r="B59" s="6">
        <v>353000</v>
      </c>
      <c r="C59" s="6">
        <v>10000000</v>
      </c>
      <c r="D59" s="1">
        <v>0</v>
      </c>
      <c r="E59" s="1">
        <v>0</v>
      </c>
      <c r="F59" s="1">
        <v>0</v>
      </c>
      <c r="G59" s="1">
        <v>0</v>
      </c>
      <c r="H59" s="6">
        <v>377061</v>
      </c>
      <c r="I59" s="6">
        <v>54244</v>
      </c>
      <c r="J59" s="1">
        <v>0</v>
      </c>
      <c r="K59" s="1">
        <v>0</v>
      </c>
      <c r="L59" s="1">
        <v>0</v>
      </c>
      <c r="M59" s="1">
        <v>137280</v>
      </c>
      <c r="N59" s="1" t="s">
        <v>62</v>
      </c>
    </row>
    <row r="60" spans="1:14" x14ac:dyDescent="0.2">
      <c r="A60" s="1" t="s">
        <v>152</v>
      </c>
      <c r="B60" s="6">
        <v>412730000</v>
      </c>
      <c r="C60" s="6">
        <v>11032931</v>
      </c>
      <c r="D60" s="6">
        <v>3527512</v>
      </c>
      <c r="E60" s="6">
        <v>8273958</v>
      </c>
      <c r="F60" s="6">
        <v>5500000</v>
      </c>
      <c r="G60" s="6">
        <v>1647562</v>
      </c>
      <c r="H60" s="6">
        <v>5711004</v>
      </c>
      <c r="I60" s="6">
        <v>4298320</v>
      </c>
      <c r="J60" s="1">
        <v>0</v>
      </c>
      <c r="K60" s="1">
        <v>0</v>
      </c>
      <c r="L60" s="1">
        <v>0</v>
      </c>
      <c r="M60" s="1">
        <v>137280</v>
      </c>
      <c r="N60" s="1" t="s">
        <v>63</v>
      </c>
    </row>
    <row r="61" spans="1:14" x14ac:dyDescent="0.2">
      <c r="A61" s="1" t="s">
        <v>153</v>
      </c>
      <c r="B61" s="1">
        <v>0</v>
      </c>
      <c r="C61" s="6">
        <v>1444338</v>
      </c>
      <c r="D61" s="6">
        <v>973670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 t="s">
        <v>64</v>
      </c>
    </row>
    <row r="62" spans="1:14" x14ac:dyDescent="0.2">
      <c r="A62" s="1" t="s">
        <v>154</v>
      </c>
      <c r="B62" s="6">
        <v>19262000</v>
      </c>
      <c r="C62" s="6">
        <v>207338</v>
      </c>
      <c r="D62" s="6">
        <v>795386</v>
      </c>
      <c r="E62" s="6">
        <v>3064197</v>
      </c>
      <c r="F62" s="6">
        <v>701902</v>
      </c>
      <c r="G62" s="6">
        <v>1822484</v>
      </c>
      <c r="H62" s="6">
        <v>161692</v>
      </c>
      <c r="I62" s="6">
        <v>0</v>
      </c>
      <c r="J62" s="1">
        <v>0</v>
      </c>
      <c r="K62" s="1">
        <v>0</v>
      </c>
      <c r="L62" s="1">
        <v>0</v>
      </c>
      <c r="M62" s="1">
        <v>0</v>
      </c>
      <c r="N62" s="1" t="s">
        <v>65</v>
      </c>
    </row>
    <row r="63" spans="1:14" x14ac:dyDescent="0.2">
      <c r="A63" s="1" t="s">
        <v>155</v>
      </c>
      <c r="B63" s="1">
        <v>77013000</v>
      </c>
      <c r="C63" s="6">
        <v>8857499</v>
      </c>
      <c r="D63" s="6">
        <v>2806621</v>
      </c>
      <c r="E63" s="1">
        <v>0</v>
      </c>
      <c r="F63" s="6">
        <v>2769354</v>
      </c>
      <c r="G63" s="6">
        <v>2734508</v>
      </c>
      <c r="H63" s="6">
        <v>4475068</v>
      </c>
      <c r="I63" s="6">
        <v>2097690</v>
      </c>
      <c r="J63" s="1">
        <v>0</v>
      </c>
      <c r="K63" s="1">
        <v>67531</v>
      </c>
      <c r="L63" s="6">
        <v>7153</v>
      </c>
      <c r="M63" s="6">
        <v>592961</v>
      </c>
      <c r="N63" s="1" t="s">
        <v>66</v>
      </c>
    </row>
    <row r="64" spans="1:14" x14ac:dyDescent="0.2">
      <c r="A64" s="1" t="s">
        <v>156</v>
      </c>
      <c r="B64" s="6">
        <v>0</v>
      </c>
      <c r="C64" s="1">
        <v>0</v>
      </c>
      <c r="D64" s="1">
        <v>0</v>
      </c>
      <c r="E64" s="1">
        <v>0</v>
      </c>
      <c r="F64" s="6">
        <v>181857</v>
      </c>
      <c r="G64" s="6">
        <v>56440</v>
      </c>
      <c r="H64" s="6">
        <v>41407</v>
      </c>
      <c r="I64" s="6">
        <v>685502</v>
      </c>
      <c r="J64" s="1">
        <v>0</v>
      </c>
      <c r="K64" s="1">
        <v>0</v>
      </c>
      <c r="L64" s="1">
        <v>0</v>
      </c>
      <c r="M64" s="1">
        <v>0</v>
      </c>
      <c r="N64" s="1" t="s">
        <v>67</v>
      </c>
    </row>
    <row r="65" spans="1:14" x14ac:dyDescent="0.2">
      <c r="A65" s="1" t="s">
        <v>157</v>
      </c>
      <c r="B65" s="1">
        <v>0</v>
      </c>
      <c r="C65" s="6">
        <v>166664</v>
      </c>
      <c r="D65" s="1">
        <v>0</v>
      </c>
      <c r="E65" s="6">
        <v>342880</v>
      </c>
      <c r="F65" s="1">
        <v>0</v>
      </c>
      <c r="G65" s="6">
        <v>4270360</v>
      </c>
      <c r="H65" s="6">
        <v>15172</v>
      </c>
      <c r="I65" s="1">
        <v>0</v>
      </c>
      <c r="J65" s="1">
        <v>0</v>
      </c>
      <c r="K65" s="1">
        <v>0</v>
      </c>
      <c r="L65" s="1">
        <v>0</v>
      </c>
      <c r="M65" s="1">
        <v>34033</v>
      </c>
      <c r="N65" s="1" t="s">
        <v>68</v>
      </c>
    </row>
    <row r="66" spans="1:14" x14ac:dyDescent="0.2">
      <c r="A66" s="1" t="s">
        <v>158</v>
      </c>
      <c r="B66" s="1">
        <v>64594000</v>
      </c>
      <c r="C66" s="6">
        <v>65000</v>
      </c>
      <c r="D66" s="6">
        <v>236565</v>
      </c>
      <c r="E66" s="1">
        <v>0</v>
      </c>
      <c r="F66" s="1">
        <v>0</v>
      </c>
      <c r="G66" s="6">
        <v>554278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 t="s">
        <v>69</v>
      </c>
    </row>
    <row r="67" spans="1:14" x14ac:dyDescent="0.2">
      <c r="A67" s="1" t="s">
        <v>159</v>
      </c>
      <c r="B67" s="6">
        <v>2874000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6">
        <v>129083</v>
      </c>
      <c r="J67" s="1">
        <v>0</v>
      </c>
      <c r="K67" s="1">
        <v>5000</v>
      </c>
      <c r="L67" s="1">
        <v>0</v>
      </c>
      <c r="M67" s="1">
        <v>0</v>
      </c>
      <c r="N67" s="1" t="s">
        <v>70</v>
      </c>
    </row>
    <row r="68" spans="1:14" x14ac:dyDescent="0.2">
      <c r="A68" s="1" t="s">
        <v>160</v>
      </c>
      <c r="B68" s="1">
        <v>0</v>
      </c>
      <c r="C68" s="6">
        <v>543731</v>
      </c>
      <c r="D68" s="6">
        <v>596583</v>
      </c>
      <c r="E68" s="6">
        <v>2078</v>
      </c>
      <c r="F68" s="6">
        <v>145638</v>
      </c>
      <c r="G68" s="6">
        <v>340021</v>
      </c>
      <c r="H68" s="6">
        <v>1515</v>
      </c>
      <c r="I68" s="6">
        <v>93512</v>
      </c>
      <c r="J68" s="1">
        <v>4492</v>
      </c>
      <c r="K68" s="1">
        <v>0</v>
      </c>
      <c r="L68" s="6">
        <v>98923</v>
      </c>
      <c r="M68" s="6">
        <v>0</v>
      </c>
      <c r="N68" s="1" t="s">
        <v>71</v>
      </c>
    </row>
    <row r="69" spans="1:14" x14ac:dyDescent="0.2">
      <c r="A69" s="1" t="s">
        <v>161</v>
      </c>
      <c r="B69" s="6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 t="s">
        <v>72</v>
      </c>
    </row>
    <row r="70" spans="1:14" x14ac:dyDescent="0.2">
      <c r="A70" s="1" t="s">
        <v>162</v>
      </c>
      <c r="B70" s="6">
        <v>86199000</v>
      </c>
      <c r="C70" s="6">
        <v>428504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 t="s">
        <v>73</v>
      </c>
    </row>
    <row r="71" spans="1:14" x14ac:dyDescent="0.2">
      <c r="A71" s="1" t="s">
        <v>163</v>
      </c>
      <c r="B71" s="1">
        <v>127521000</v>
      </c>
      <c r="C71" s="6">
        <v>2491791</v>
      </c>
      <c r="D71" s="6">
        <v>692526</v>
      </c>
      <c r="E71" s="1">
        <v>0</v>
      </c>
      <c r="F71" s="1">
        <v>0</v>
      </c>
      <c r="G71" s="6">
        <v>1955589</v>
      </c>
      <c r="H71" s="6">
        <v>457256</v>
      </c>
      <c r="I71" s="6">
        <v>797135</v>
      </c>
      <c r="J71" s="1">
        <v>129363</v>
      </c>
      <c r="K71" s="1">
        <v>0</v>
      </c>
      <c r="L71" s="6">
        <v>31450</v>
      </c>
      <c r="M71" s="6">
        <v>2321</v>
      </c>
      <c r="N71" s="1" t="s">
        <v>74</v>
      </c>
    </row>
    <row r="72" spans="1:14" x14ac:dyDescent="0.2">
      <c r="A72" s="1" t="s">
        <v>164</v>
      </c>
      <c r="B72" s="6">
        <v>377463000</v>
      </c>
      <c r="C72" s="6">
        <v>14204865</v>
      </c>
      <c r="D72" s="6">
        <v>6101351</v>
      </c>
      <c r="E72" s="6">
        <v>3409155</v>
      </c>
      <c r="F72" s="6">
        <v>3798751</v>
      </c>
      <c r="G72" s="6">
        <v>11733680</v>
      </c>
      <c r="H72" s="6">
        <v>5152110</v>
      </c>
      <c r="I72" s="6">
        <v>3802922</v>
      </c>
      <c r="J72" s="1">
        <v>133855</v>
      </c>
      <c r="K72" s="1">
        <v>72531</v>
      </c>
      <c r="L72" s="6">
        <v>137526</v>
      </c>
      <c r="M72" s="6">
        <v>629315</v>
      </c>
      <c r="N72" s="1" t="s">
        <v>75</v>
      </c>
    </row>
    <row r="73" spans="1:14" x14ac:dyDescent="0.2">
      <c r="A73" s="1" t="s">
        <v>165</v>
      </c>
      <c r="B73" s="6">
        <v>790193000</v>
      </c>
      <c r="C73" s="6">
        <v>25237796</v>
      </c>
      <c r="D73" s="6">
        <v>9628863</v>
      </c>
      <c r="E73" s="6">
        <v>11683113</v>
      </c>
      <c r="F73" s="6">
        <v>9298751</v>
      </c>
      <c r="G73" s="6">
        <v>13381242</v>
      </c>
      <c r="H73" s="6">
        <v>10863114</v>
      </c>
      <c r="I73" s="6">
        <v>8101242</v>
      </c>
      <c r="J73" s="1">
        <v>133855</v>
      </c>
      <c r="K73" s="1">
        <v>72531</v>
      </c>
      <c r="L73" s="6">
        <v>137526</v>
      </c>
      <c r="M73" s="6">
        <v>766595</v>
      </c>
      <c r="N73" s="1" t="s">
        <v>76</v>
      </c>
    </row>
    <row r="74" spans="1:14" x14ac:dyDescent="0.2">
      <c r="A74" s="1" t="s">
        <v>166</v>
      </c>
      <c r="B74" s="6">
        <v>721936000</v>
      </c>
      <c r="C74" s="6">
        <v>41335823</v>
      </c>
      <c r="D74" s="6">
        <v>27159038</v>
      </c>
      <c r="E74" s="6">
        <v>14033944</v>
      </c>
      <c r="F74" s="6">
        <v>39337334</v>
      </c>
      <c r="G74" s="6">
        <v>36020525</v>
      </c>
      <c r="H74" s="6">
        <v>14783843</v>
      </c>
      <c r="I74" s="6">
        <v>32710427</v>
      </c>
      <c r="J74" s="1">
        <v>441679</v>
      </c>
      <c r="K74" s="1">
        <v>357113</v>
      </c>
      <c r="L74" s="6">
        <v>9419131</v>
      </c>
      <c r="M74" s="6">
        <v>8737670</v>
      </c>
      <c r="N74" s="1" t="s">
        <v>77</v>
      </c>
    </row>
    <row r="76" spans="1:14" x14ac:dyDescent="0.2">
      <c r="A76" s="7" t="s">
        <v>197</v>
      </c>
      <c r="N76" s="7" t="s">
        <v>198</v>
      </c>
    </row>
    <row r="77" spans="1:14" x14ac:dyDescent="0.2">
      <c r="A77" s="1" t="s">
        <v>167</v>
      </c>
      <c r="B77" s="6">
        <v>612913000</v>
      </c>
      <c r="C77" s="6">
        <v>5449987</v>
      </c>
      <c r="D77" s="6">
        <v>23947793</v>
      </c>
      <c r="E77" s="6">
        <v>5676190</v>
      </c>
      <c r="F77" s="6">
        <v>5947550</v>
      </c>
      <c r="G77" s="6">
        <v>29686607</v>
      </c>
      <c r="H77" s="6">
        <v>1171143</v>
      </c>
      <c r="I77" s="6">
        <v>5098968</v>
      </c>
      <c r="J77" s="1">
        <v>0</v>
      </c>
      <c r="K77" s="1">
        <v>9000</v>
      </c>
      <c r="L77" s="6">
        <v>4578529</v>
      </c>
      <c r="M77" s="6">
        <v>4022874</v>
      </c>
      <c r="N77" s="1" t="s">
        <v>78</v>
      </c>
    </row>
    <row r="78" spans="1:14" x14ac:dyDescent="0.2">
      <c r="A78" s="1" t="s">
        <v>168</v>
      </c>
      <c r="B78" s="6">
        <v>616941000</v>
      </c>
      <c r="C78" s="6">
        <v>7167427</v>
      </c>
      <c r="D78" s="6">
        <v>18104921</v>
      </c>
      <c r="E78" s="6">
        <v>4226207</v>
      </c>
      <c r="F78" s="1">
        <v>0</v>
      </c>
      <c r="G78" s="6">
        <v>26148361</v>
      </c>
      <c r="H78" s="6">
        <v>846470</v>
      </c>
      <c r="I78" s="6">
        <v>3492089</v>
      </c>
      <c r="J78" s="1">
        <v>0</v>
      </c>
      <c r="K78" s="1">
        <v>18412</v>
      </c>
      <c r="L78" s="6">
        <v>3027140</v>
      </c>
      <c r="M78" s="6">
        <f>-3624837-756948</f>
        <v>-4381785</v>
      </c>
      <c r="N78" s="1" t="s">
        <v>79</v>
      </c>
    </row>
    <row r="79" spans="1:14" x14ac:dyDescent="0.2">
      <c r="A79" s="1" t="s">
        <v>169</v>
      </c>
      <c r="B79" s="6">
        <v>-4028000</v>
      </c>
      <c r="C79" s="6">
        <v>-1717440</v>
      </c>
      <c r="D79" s="6">
        <v>5842872</v>
      </c>
      <c r="E79" s="6">
        <v>1449983</v>
      </c>
      <c r="F79" s="6">
        <v>5947550</v>
      </c>
      <c r="G79" s="6">
        <v>3538246</v>
      </c>
      <c r="H79" s="6">
        <v>324673</v>
      </c>
      <c r="I79" s="6">
        <v>1606879</v>
      </c>
      <c r="J79" s="1">
        <v>0</v>
      </c>
      <c r="K79" s="1">
        <v>-9412</v>
      </c>
      <c r="L79" s="6">
        <v>1551389</v>
      </c>
      <c r="M79" s="6">
        <v>-358911</v>
      </c>
      <c r="N79" s="1" t="s">
        <v>80</v>
      </c>
    </row>
    <row r="80" spans="1:14" x14ac:dyDescent="0.2">
      <c r="A80" s="1" t="s">
        <v>170</v>
      </c>
      <c r="B80" s="6">
        <v>11644000</v>
      </c>
      <c r="C80" s="6">
        <v>1395432</v>
      </c>
      <c r="D80" s="6">
        <v>3069260</v>
      </c>
      <c r="E80" s="6">
        <v>916483</v>
      </c>
      <c r="F80" s="6">
        <v>3226860</v>
      </c>
      <c r="G80" s="6">
        <v>1299440</v>
      </c>
      <c r="H80" s="6">
        <v>544204</v>
      </c>
      <c r="I80" s="6">
        <v>840439</v>
      </c>
      <c r="J80" s="1">
        <v>13238</v>
      </c>
      <c r="K80" s="1">
        <v>11401</v>
      </c>
      <c r="L80" s="6">
        <v>284938</v>
      </c>
      <c r="M80" s="6">
        <v>324308</v>
      </c>
      <c r="N80" s="1" t="s">
        <v>81</v>
      </c>
    </row>
    <row r="81" spans="1:14" x14ac:dyDescent="0.2">
      <c r="A81" s="1" t="s">
        <v>171</v>
      </c>
      <c r="B81" s="6">
        <v>41038000</v>
      </c>
      <c r="C81" s="1">
        <v>0</v>
      </c>
      <c r="D81" s="1">
        <v>0</v>
      </c>
      <c r="E81" s="6">
        <v>13959</v>
      </c>
      <c r="F81" s="6">
        <v>980762</v>
      </c>
      <c r="G81" s="1">
        <v>0</v>
      </c>
      <c r="H81" s="1">
        <v>0</v>
      </c>
      <c r="I81" s="6">
        <v>23697</v>
      </c>
      <c r="J81" s="1">
        <v>0</v>
      </c>
      <c r="K81" s="1">
        <v>0</v>
      </c>
      <c r="L81" s="1">
        <v>0</v>
      </c>
      <c r="M81" s="1">
        <v>0</v>
      </c>
      <c r="N81" s="1" t="s">
        <v>82</v>
      </c>
    </row>
    <row r="82" spans="1:14" x14ac:dyDescent="0.2">
      <c r="A82" s="5" t="s">
        <v>172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 t="s">
        <v>83</v>
      </c>
    </row>
    <row r="83" spans="1:14" x14ac:dyDescent="0.2">
      <c r="A83" s="1" t="s">
        <v>173</v>
      </c>
      <c r="B83" s="5">
        <v>1257000</v>
      </c>
      <c r="C83" s="1">
        <v>0</v>
      </c>
      <c r="D83" s="6">
        <v>305531</v>
      </c>
      <c r="E83" s="1">
        <v>0</v>
      </c>
      <c r="F83" s="1">
        <v>0</v>
      </c>
      <c r="G83" s="1">
        <v>0</v>
      </c>
      <c r="H83" s="6">
        <v>275885</v>
      </c>
      <c r="I83" s="1">
        <v>0</v>
      </c>
      <c r="J83" s="1">
        <v>2909</v>
      </c>
      <c r="K83" s="1">
        <v>0</v>
      </c>
      <c r="L83" s="1">
        <v>0</v>
      </c>
      <c r="M83" s="1">
        <v>0</v>
      </c>
      <c r="N83" s="1" t="s">
        <v>84</v>
      </c>
    </row>
    <row r="84" spans="1:14" x14ac:dyDescent="0.2">
      <c r="A84" s="1" t="s">
        <v>174</v>
      </c>
      <c r="B84" s="34">
        <v>-57967000</v>
      </c>
      <c r="C84" s="6">
        <v>-3112872</v>
      </c>
      <c r="D84" s="6">
        <v>2468081</v>
      </c>
      <c r="E84" s="6">
        <v>519541</v>
      </c>
      <c r="F84" s="6">
        <v>1739928</v>
      </c>
      <c r="G84" s="6">
        <v>2238806</v>
      </c>
      <c r="H84" s="6">
        <v>-495416</v>
      </c>
      <c r="I84" s="6">
        <v>742743</v>
      </c>
      <c r="J84" s="1">
        <v>-16147</v>
      </c>
      <c r="K84" s="1">
        <v>-20813</v>
      </c>
      <c r="L84" s="6">
        <v>1266451</v>
      </c>
      <c r="M84" s="6">
        <f>+M79-M80</f>
        <v>-683219</v>
      </c>
      <c r="N84" s="1" t="s">
        <v>85</v>
      </c>
    </row>
    <row r="85" spans="1:14" x14ac:dyDescent="0.2">
      <c r="A85" s="1" t="s">
        <v>175</v>
      </c>
      <c r="B85" s="34">
        <v>526000</v>
      </c>
      <c r="C85" s="6">
        <v>203962</v>
      </c>
      <c r="D85" s="1">
        <v>0</v>
      </c>
      <c r="E85" s="1">
        <v>0</v>
      </c>
      <c r="F85" s="1">
        <v>0</v>
      </c>
      <c r="G85" s="6">
        <v>366045</v>
      </c>
      <c r="H85" s="6">
        <v>19696</v>
      </c>
      <c r="I85" s="1">
        <v>0</v>
      </c>
      <c r="J85" s="1">
        <v>0</v>
      </c>
      <c r="K85" s="1">
        <v>0</v>
      </c>
      <c r="L85" s="6">
        <v>0</v>
      </c>
      <c r="M85" s="6">
        <v>0</v>
      </c>
      <c r="N85" s="1" t="s">
        <v>86</v>
      </c>
    </row>
    <row r="86" spans="1:14" x14ac:dyDescent="0.2">
      <c r="A86" s="1" t="s">
        <v>176</v>
      </c>
      <c r="B86" s="34">
        <v>-464000</v>
      </c>
      <c r="C86" s="6">
        <v>14302522</v>
      </c>
      <c r="D86" s="6">
        <v>238575</v>
      </c>
      <c r="E86" s="6">
        <v>27453</v>
      </c>
      <c r="F86" s="6">
        <v>533668</v>
      </c>
      <c r="G86" s="6">
        <v>201697</v>
      </c>
      <c r="H86" s="6">
        <v>460084</v>
      </c>
      <c r="I86" s="6">
        <v>73030</v>
      </c>
      <c r="J86" s="1">
        <v>21159</v>
      </c>
      <c r="K86" s="1">
        <v>12495</v>
      </c>
      <c r="L86" s="6">
        <v>52228</v>
      </c>
      <c r="M86" s="6">
        <v>57971</v>
      </c>
      <c r="N86" s="1" t="s">
        <v>87</v>
      </c>
    </row>
    <row r="87" spans="1:14" x14ac:dyDescent="0.2">
      <c r="A87" s="1" t="s">
        <v>177</v>
      </c>
      <c r="B87" s="34">
        <v>1235000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6">
        <v>24601</v>
      </c>
      <c r="J87" s="1">
        <v>0</v>
      </c>
      <c r="K87" s="1">
        <v>0</v>
      </c>
      <c r="L87" s="1">
        <v>0</v>
      </c>
      <c r="M87" s="1">
        <v>0</v>
      </c>
      <c r="N87" s="1" t="s">
        <v>88</v>
      </c>
    </row>
    <row r="88" spans="1:14" x14ac:dyDescent="0.2">
      <c r="A88" s="1" t="s">
        <v>178</v>
      </c>
      <c r="B88" s="34">
        <v>0</v>
      </c>
      <c r="C88" s="1">
        <v>0</v>
      </c>
      <c r="D88" s="1">
        <v>0</v>
      </c>
      <c r="E88" s="1">
        <v>0</v>
      </c>
      <c r="F88" s="6">
        <v>158910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 t="s">
        <v>89</v>
      </c>
    </row>
    <row r="89" spans="1:14" x14ac:dyDescent="0.2">
      <c r="A89" s="1" t="s">
        <v>179</v>
      </c>
      <c r="B89" s="1">
        <v>0</v>
      </c>
      <c r="C89" s="1">
        <v>0</v>
      </c>
      <c r="D89" s="6">
        <v>-272</v>
      </c>
      <c r="E89" s="1">
        <v>0</v>
      </c>
      <c r="F89" s="6">
        <v>511708</v>
      </c>
      <c r="G89" s="1">
        <v>0</v>
      </c>
      <c r="H89" s="6">
        <v>-5538</v>
      </c>
      <c r="I89" s="6">
        <v>-378</v>
      </c>
      <c r="J89" s="1">
        <v>0</v>
      </c>
      <c r="K89" s="1">
        <v>0</v>
      </c>
      <c r="L89" s="1">
        <v>0</v>
      </c>
      <c r="M89" s="1">
        <v>0</v>
      </c>
      <c r="N89" s="1" t="s">
        <v>90</v>
      </c>
    </row>
    <row r="90" spans="1:14" x14ac:dyDescent="0.2">
      <c r="A90" s="1" t="s">
        <v>180</v>
      </c>
      <c r="B90" s="6">
        <v>3923000</v>
      </c>
      <c r="C90" s="1">
        <v>0</v>
      </c>
      <c r="D90" s="6">
        <v>108705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 t="s">
        <v>91</v>
      </c>
    </row>
    <row r="91" spans="1:14" x14ac:dyDescent="0.2">
      <c r="A91" s="1" t="s">
        <v>181</v>
      </c>
      <c r="B91" s="6">
        <v>26028000</v>
      </c>
      <c r="C91" s="6">
        <v>309802</v>
      </c>
      <c r="D91" s="6">
        <v>300969</v>
      </c>
      <c r="E91" s="6">
        <v>639117</v>
      </c>
      <c r="F91" s="6">
        <v>496515</v>
      </c>
      <c r="G91" s="6">
        <v>496993</v>
      </c>
      <c r="H91" s="6">
        <v>446453</v>
      </c>
      <c r="I91" s="6">
        <v>29867</v>
      </c>
      <c r="J91" s="1">
        <v>0</v>
      </c>
      <c r="K91" s="1">
        <v>0</v>
      </c>
      <c r="L91" s="1">
        <v>0</v>
      </c>
      <c r="M91" s="1">
        <v>2598</v>
      </c>
      <c r="N91" s="1" t="s">
        <v>92</v>
      </c>
    </row>
    <row r="92" spans="1:14" x14ac:dyDescent="0.2">
      <c r="A92" s="1" t="s">
        <v>182</v>
      </c>
      <c r="B92" s="6">
        <v>2992000</v>
      </c>
      <c r="C92" s="1">
        <v>0</v>
      </c>
      <c r="D92" s="1">
        <v>0</v>
      </c>
      <c r="E92" s="1">
        <v>0</v>
      </c>
      <c r="F92" s="6">
        <v>1559235</v>
      </c>
      <c r="G92" s="6">
        <v>36003</v>
      </c>
      <c r="H92" s="6">
        <v>-578014</v>
      </c>
      <c r="I92" s="6">
        <v>1526078</v>
      </c>
      <c r="J92" s="1">
        <v>0</v>
      </c>
      <c r="K92" s="1">
        <v>0</v>
      </c>
      <c r="L92" s="1">
        <v>0</v>
      </c>
      <c r="M92" s="1">
        <v>0</v>
      </c>
      <c r="N92" s="1" t="s">
        <v>93</v>
      </c>
    </row>
    <row r="93" spans="1:14" x14ac:dyDescent="0.2">
      <c r="A93" s="1" t="s">
        <v>183</v>
      </c>
      <c r="B93" s="6">
        <v>-79305000</v>
      </c>
      <c r="C93" s="6">
        <v>10675886</v>
      </c>
      <c r="D93" s="6">
        <v>2514120</v>
      </c>
      <c r="E93" s="6">
        <v>-92123</v>
      </c>
      <c r="F93" s="6">
        <v>4006934</v>
      </c>
      <c r="G93" s="6">
        <v>1613468</v>
      </c>
      <c r="H93" s="6">
        <v>-1085033</v>
      </c>
      <c r="I93" s="6">
        <v>2287005</v>
      </c>
      <c r="J93" s="1">
        <v>5012</v>
      </c>
      <c r="K93" s="1">
        <v>-8318</v>
      </c>
      <c r="L93" s="6">
        <v>1318679</v>
      </c>
      <c r="M93" s="6">
        <v>-627846</v>
      </c>
      <c r="N93" s="1" t="s">
        <v>94</v>
      </c>
    </row>
    <row r="94" spans="1:14" x14ac:dyDescent="0.2">
      <c r="A94" s="1" t="s">
        <v>184</v>
      </c>
      <c r="B94" s="1">
        <v>0</v>
      </c>
      <c r="C94" s="6">
        <v>2006166</v>
      </c>
      <c r="D94" s="6">
        <v>665385</v>
      </c>
      <c r="E94" s="6">
        <v>2182</v>
      </c>
      <c r="F94" s="6">
        <v>162575</v>
      </c>
      <c r="G94" s="6">
        <v>541503</v>
      </c>
      <c r="H94" s="6">
        <v>1515</v>
      </c>
      <c r="I94" s="6">
        <v>66913</v>
      </c>
      <c r="J94" s="1">
        <v>1053</v>
      </c>
      <c r="K94" s="1">
        <v>0</v>
      </c>
      <c r="L94" s="6">
        <v>287074</v>
      </c>
      <c r="M94" s="6">
        <v>0</v>
      </c>
      <c r="N94" s="1" t="s">
        <v>95</v>
      </c>
    </row>
    <row r="95" spans="1:14" x14ac:dyDescent="0.2">
      <c r="A95" s="1" t="s">
        <v>185</v>
      </c>
      <c r="B95" s="6">
        <v>-79305000</v>
      </c>
      <c r="C95" s="6">
        <v>8669720</v>
      </c>
      <c r="D95" s="6">
        <v>1848735</v>
      </c>
      <c r="E95" s="6">
        <v>-94305</v>
      </c>
      <c r="F95" s="6">
        <v>3844359</v>
      </c>
      <c r="G95" s="6">
        <v>1071965</v>
      </c>
      <c r="H95" s="6">
        <v>-1086548</v>
      </c>
      <c r="I95" s="6">
        <v>2220092</v>
      </c>
      <c r="J95" s="1">
        <v>3959</v>
      </c>
      <c r="K95" s="1">
        <v>-8318</v>
      </c>
      <c r="L95" s="6">
        <v>1031605</v>
      </c>
      <c r="M95" s="6">
        <v>-627846</v>
      </c>
      <c r="N95" s="1" t="s">
        <v>96</v>
      </c>
    </row>
    <row r="96" spans="1:14" x14ac:dyDescent="0.2">
      <c r="A96" s="1" t="s">
        <v>186</v>
      </c>
      <c r="B96" s="6">
        <v>445000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 t="s">
        <v>97</v>
      </c>
    </row>
    <row r="97" spans="1:14" x14ac:dyDescent="0.2">
      <c r="A97" s="1" t="s">
        <v>187</v>
      </c>
      <c r="B97" s="6">
        <v>-78860000</v>
      </c>
      <c r="C97" s="6">
        <v>8669720</v>
      </c>
      <c r="D97" s="6">
        <v>1848735</v>
      </c>
      <c r="E97" s="6">
        <v>-94305</v>
      </c>
      <c r="F97" s="6">
        <v>3844359</v>
      </c>
      <c r="G97" s="6">
        <v>1071965</v>
      </c>
      <c r="H97" s="6">
        <v>-1086548</v>
      </c>
      <c r="I97" s="6">
        <v>2220092</v>
      </c>
      <c r="J97" s="1">
        <v>3959</v>
      </c>
      <c r="K97" s="1">
        <v>-8318</v>
      </c>
      <c r="L97" s="6">
        <v>1031605</v>
      </c>
      <c r="M97" s="6">
        <v>-627846</v>
      </c>
      <c r="N97" s="1" t="s">
        <v>98</v>
      </c>
    </row>
    <row r="98" spans="1:14" x14ac:dyDescent="0.2">
      <c r="A98" s="1" t="s">
        <v>188</v>
      </c>
      <c r="B98" s="6">
        <v>-78941000</v>
      </c>
      <c r="C98" s="6">
        <v>7628950</v>
      </c>
      <c r="D98" s="6">
        <v>1821809</v>
      </c>
      <c r="E98" s="1">
        <v>-94305</v>
      </c>
      <c r="F98" s="6">
        <v>3861702</v>
      </c>
      <c r="G98" s="6">
        <v>1071968</v>
      </c>
      <c r="H98" s="6">
        <v>-1085293</v>
      </c>
      <c r="I98" s="6">
        <v>2107271</v>
      </c>
      <c r="J98" s="1">
        <v>3959</v>
      </c>
      <c r="K98" s="1">
        <v>-8318</v>
      </c>
      <c r="L98" s="1">
        <v>1031605</v>
      </c>
      <c r="M98" s="6">
        <v>-627846</v>
      </c>
      <c r="N98" s="1" t="s">
        <v>99</v>
      </c>
    </row>
    <row r="99" spans="1:14" x14ac:dyDescent="0.2">
      <c r="A99" s="1" t="s">
        <v>189</v>
      </c>
      <c r="B99" s="6">
        <v>81000</v>
      </c>
      <c r="C99" s="6">
        <v>1040770</v>
      </c>
      <c r="D99" s="6">
        <v>26926</v>
      </c>
      <c r="E99" s="1">
        <v>0</v>
      </c>
      <c r="F99" s="6">
        <v>-17343</v>
      </c>
      <c r="G99" s="6">
        <v>-3</v>
      </c>
      <c r="H99" s="6">
        <v>-1255</v>
      </c>
      <c r="I99" s="6">
        <v>112821</v>
      </c>
      <c r="J99" s="1">
        <v>0</v>
      </c>
      <c r="K99" s="1">
        <v>0</v>
      </c>
      <c r="L99" s="1">
        <v>0</v>
      </c>
      <c r="M99" s="1">
        <v>0</v>
      </c>
      <c r="N99" s="1" t="s">
        <v>100</v>
      </c>
    </row>
    <row r="101" spans="1:14" x14ac:dyDescent="0.2">
      <c r="A101" s="7" t="s">
        <v>199</v>
      </c>
      <c r="N101" s="7" t="s">
        <v>200</v>
      </c>
    </row>
    <row r="102" spans="1:14" x14ac:dyDescent="0.2">
      <c r="A102" s="1" t="s">
        <v>190</v>
      </c>
      <c r="B102" s="6">
        <v>61031000</v>
      </c>
      <c r="C102" s="6">
        <v>19458728</v>
      </c>
      <c r="D102" s="6">
        <v>5276743</v>
      </c>
      <c r="E102" s="6">
        <v>62533</v>
      </c>
      <c r="F102" s="6">
        <v>8134835</v>
      </c>
      <c r="G102" s="6">
        <v>3777037</v>
      </c>
      <c r="H102" s="6">
        <v>1375839</v>
      </c>
      <c r="I102" s="6">
        <v>1079966</v>
      </c>
      <c r="J102" s="11">
        <v>0</v>
      </c>
      <c r="K102" s="1">
        <v>-2676</v>
      </c>
      <c r="L102" s="6">
        <v>1045066</v>
      </c>
      <c r="M102" s="6">
        <v>-23919</v>
      </c>
      <c r="N102" s="1" t="s">
        <v>101</v>
      </c>
    </row>
    <row r="103" spans="1:14" x14ac:dyDescent="0.2">
      <c r="A103" s="1" t="s">
        <v>191</v>
      </c>
      <c r="B103" s="6">
        <v>-62453000</v>
      </c>
      <c r="C103" s="6">
        <v>-49189</v>
      </c>
      <c r="D103" s="6">
        <v>-2330243</v>
      </c>
      <c r="E103" s="6">
        <v>-175774</v>
      </c>
      <c r="F103" s="6">
        <v>1166101</v>
      </c>
      <c r="G103" s="6">
        <v>-4702286</v>
      </c>
      <c r="H103" s="6">
        <v>-1013824</v>
      </c>
      <c r="I103" s="6">
        <v>920685</v>
      </c>
      <c r="J103" s="1">
        <v>0</v>
      </c>
      <c r="K103" s="1">
        <v>0</v>
      </c>
      <c r="L103" s="6">
        <v>-9017</v>
      </c>
      <c r="M103" s="6">
        <v>165842</v>
      </c>
      <c r="N103" s="1" t="s">
        <v>102</v>
      </c>
    </row>
    <row r="104" spans="1:14" x14ac:dyDescent="0.2">
      <c r="A104" s="1" t="s">
        <v>192</v>
      </c>
      <c r="B104" s="6">
        <v>-4856000</v>
      </c>
      <c r="C104" s="6">
        <v>-19524052</v>
      </c>
      <c r="D104" s="6">
        <v>-1394772</v>
      </c>
      <c r="E104" s="6">
        <v>147064</v>
      </c>
      <c r="F104" s="6">
        <v>-8378952</v>
      </c>
      <c r="G104" s="6">
        <v>756687</v>
      </c>
      <c r="H104" s="6">
        <v>-368200</v>
      </c>
      <c r="I104" s="6">
        <v>-1867616</v>
      </c>
      <c r="J104" s="1">
        <v>0</v>
      </c>
      <c r="K104" s="1">
        <v>0</v>
      </c>
      <c r="L104" s="6">
        <v>-860018</v>
      </c>
      <c r="M104" s="6">
        <v>-4243</v>
      </c>
      <c r="N104" s="1" t="s">
        <v>103</v>
      </c>
    </row>
    <row r="105" spans="1:14" x14ac:dyDescent="0.2">
      <c r="A105" s="1" t="s">
        <v>193</v>
      </c>
      <c r="B105" s="6">
        <v>62586000</v>
      </c>
      <c r="C105" s="6">
        <v>190609</v>
      </c>
      <c r="D105" s="6">
        <v>4498612</v>
      </c>
      <c r="E105" s="6">
        <v>28909</v>
      </c>
      <c r="F105" s="6">
        <v>8168129</v>
      </c>
      <c r="G105" s="6">
        <v>218383</v>
      </c>
      <c r="H105" s="6">
        <v>7731</v>
      </c>
      <c r="I105" s="6">
        <v>846314</v>
      </c>
      <c r="J105" s="1">
        <v>0</v>
      </c>
      <c r="K105" s="1">
        <v>3648</v>
      </c>
      <c r="L105" s="6">
        <v>1808554</v>
      </c>
      <c r="M105" s="6">
        <v>213325</v>
      </c>
      <c r="N105" s="1" t="s">
        <v>104</v>
      </c>
    </row>
    <row r="106" spans="1:14" x14ac:dyDescent="0.2">
      <c r="A106" s="1" t="s">
        <v>194</v>
      </c>
      <c r="B106" s="6">
        <v>56308000</v>
      </c>
      <c r="C106" s="6">
        <v>76096</v>
      </c>
      <c r="D106" s="6">
        <v>6050340</v>
      </c>
      <c r="E106" s="6">
        <v>62732</v>
      </c>
      <c r="F106" s="6">
        <v>9090113</v>
      </c>
      <c r="G106" s="6">
        <v>49821</v>
      </c>
      <c r="H106" s="6">
        <v>1546</v>
      </c>
      <c r="I106" s="6">
        <v>979349</v>
      </c>
      <c r="J106" s="1">
        <v>0</v>
      </c>
      <c r="K106" s="1">
        <v>972</v>
      </c>
      <c r="L106" s="6">
        <v>1984585</v>
      </c>
      <c r="M106" s="6">
        <v>351005</v>
      </c>
      <c r="N106" s="1" t="s">
        <v>105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B3:O38"/>
  <sheetViews>
    <sheetView topLeftCell="G1" workbookViewId="0">
      <selection activeCell="N39" sqref="N39"/>
    </sheetView>
  </sheetViews>
  <sheetFormatPr defaultRowHeight="12.75" x14ac:dyDescent="0.2"/>
  <cols>
    <col min="2" max="2" width="30.28515625" customWidth="1"/>
    <col min="3" max="14" width="18.7109375" customWidth="1"/>
    <col min="15" max="15" width="35.28515625" customWidth="1"/>
  </cols>
  <sheetData>
    <row r="3" spans="2:15" ht="51" x14ac:dyDescent="0.2">
      <c r="B3" s="12"/>
      <c r="C3" s="31" t="s">
        <v>205</v>
      </c>
      <c r="D3" s="32" t="s">
        <v>204</v>
      </c>
      <c r="E3" s="32" t="s">
        <v>0</v>
      </c>
      <c r="F3" s="32" t="s">
        <v>203</v>
      </c>
      <c r="G3" s="32" t="s">
        <v>1</v>
      </c>
      <c r="H3" s="32" t="s">
        <v>2</v>
      </c>
      <c r="I3" s="32" t="s">
        <v>3</v>
      </c>
      <c r="J3" s="32" t="s">
        <v>4</v>
      </c>
      <c r="K3" s="32" t="s">
        <v>5</v>
      </c>
      <c r="L3" s="32" t="s">
        <v>202</v>
      </c>
      <c r="M3" s="32" t="s">
        <v>201</v>
      </c>
      <c r="N3" s="32" t="s">
        <v>266</v>
      </c>
      <c r="O3" s="12"/>
    </row>
    <row r="4" spans="2:15" ht="44.25" customHeight="1" x14ac:dyDescent="0.2">
      <c r="B4" s="13" t="s">
        <v>206</v>
      </c>
      <c r="C4" s="31" t="s">
        <v>14</v>
      </c>
      <c r="D4" s="32" t="s">
        <v>11</v>
      </c>
      <c r="E4" s="32" t="s">
        <v>13</v>
      </c>
      <c r="F4" s="32" t="s">
        <v>6</v>
      </c>
      <c r="G4" s="32" t="s">
        <v>8</v>
      </c>
      <c r="H4" s="32" t="s">
        <v>16</v>
      </c>
      <c r="I4" s="32" t="s">
        <v>15</v>
      </c>
      <c r="J4" s="32" t="s">
        <v>9</v>
      </c>
      <c r="K4" s="32" t="s">
        <v>7</v>
      </c>
      <c r="L4" s="32" t="s">
        <v>10</v>
      </c>
      <c r="M4" s="32" t="s">
        <v>12</v>
      </c>
      <c r="N4" s="32" t="s">
        <v>265</v>
      </c>
      <c r="O4" s="13" t="s">
        <v>207</v>
      </c>
    </row>
    <row r="5" spans="2:15" ht="15" x14ac:dyDescent="0.2">
      <c r="B5" s="14"/>
      <c r="C5" s="3">
        <v>131213</v>
      </c>
      <c r="D5" s="2">
        <v>131256</v>
      </c>
      <c r="E5" s="2">
        <v>131080</v>
      </c>
      <c r="F5" s="2">
        <v>131083</v>
      </c>
      <c r="G5" s="2">
        <v>131012</v>
      </c>
      <c r="H5" s="2">
        <v>131243</v>
      </c>
      <c r="I5" s="2">
        <v>131262</v>
      </c>
      <c r="J5" s="2">
        <v>131034</v>
      </c>
      <c r="K5" s="2">
        <v>131055</v>
      </c>
      <c r="L5" s="2">
        <v>131290</v>
      </c>
      <c r="M5" s="2">
        <v>131288</v>
      </c>
      <c r="N5" s="2">
        <v>131208</v>
      </c>
      <c r="O5" s="14"/>
    </row>
    <row r="6" spans="2:15" ht="14.25" x14ac:dyDescent="0.2">
      <c r="B6" s="15" t="s">
        <v>208</v>
      </c>
      <c r="C6" s="26">
        <v>1</v>
      </c>
      <c r="D6" s="26">
        <v>1</v>
      </c>
      <c r="E6" s="26">
        <v>1</v>
      </c>
      <c r="F6" s="26">
        <v>1</v>
      </c>
      <c r="G6" s="26">
        <v>1</v>
      </c>
      <c r="H6" s="26">
        <v>1</v>
      </c>
      <c r="I6" s="26">
        <v>1</v>
      </c>
      <c r="J6" s="26">
        <v>1</v>
      </c>
      <c r="K6" s="26">
        <v>1</v>
      </c>
      <c r="L6" s="26">
        <v>1</v>
      </c>
      <c r="M6" s="26">
        <v>1</v>
      </c>
      <c r="N6" s="25">
        <v>1</v>
      </c>
      <c r="O6" s="17" t="s">
        <v>209</v>
      </c>
    </row>
    <row r="7" spans="2:15" ht="14.25" x14ac:dyDescent="0.2">
      <c r="B7" s="15" t="s">
        <v>210</v>
      </c>
      <c r="C7" s="26" t="s">
        <v>251</v>
      </c>
      <c r="D7" s="26">
        <v>0.48</v>
      </c>
      <c r="E7" s="26">
        <v>1.75</v>
      </c>
      <c r="F7" s="26">
        <v>1.52</v>
      </c>
      <c r="G7" s="26">
        <v>2.39</v>
      </c>
      <c r="H7" s="26">
        <v>0.44</v>
      </c>
      <c r="I7" s="26">
        <v>0.15</v>
      </c>
      <c r="J7" s="26">
        <v>1.02</v>
      </c>
      <c r="K7" s="26" t="s">
        <v>251</v>
      </c>
      <c r="L7" s="26">
        <v>0.86</v>
      </c>
      <c r="M7" s="26" t="s">
        <v>251</v>
      </c>
      <c r="N7" s="26">
        <v>0.2</v>
      </c>
      <c r="O7" s="18" t="s">
        <v>211</v>
      </c>
    </row>
    <row r="8" spans="2:15" ht="14.25" x14ac:dyDescent="0.2">
      <c r="B8" s="15" t="s">
        <v>212</v>
      </c>
      <c r="C8" s="16" t="s">
        <v>251</v>
      </c>
      <c r="D8" s="16">
        <v>2203574.16</v>
      </c>
      <c r="E8" s="16">
        <v>237370.9</v>
      </c>
      <c r="F8" s="16">
        <v>2507.94</v>
      </c>
      <c r="G8" s="16">
        <v>529215.6</v>
      </c>
      <c r="H8" s="16">
        <v>2316378.04</v>
      </c>
      <c r="I8" s="16">
        <v>5924852.0999999996</v>
      </c>
      <c r="J8" s="16">
        <v>336538.44</v>
      </c>
      <c r="K8" s="16" t="s">
        <v>251</v>
      </c>
      <c r="L8" s="16">
        <v>104767.32</v>
      </c>
      <c r="M8" s="16" t="s">
        <v>251</v>
      </c>
      <c r="N8" s="16">
        <v>353995</v>
      </c>
      <c r="O8" s="18" t="s">
        <v>213</v>
      </c>
    </row>
    <row r="9" spans="2:15" ht="14.25" x14ac:dyDescent="0.2">
      <c r="B9" s="15" t="s">
        <v>214</v>
      </c>
      <c r="C9" s="16" t="s">
        <v>251</v>
      </c>
      <c r="D9" s="16">
        <v>3572385</v>
      </c>
      <c r="E9" s="16">
        <v>152049</v>
      </c>
      <c r="F9" s="16">
        <v>1600</v>
      </c>
      <c r="G9" s="16">
        <v>238950</v>
      </c>
      <c r="H9" s="16">
        <v>5326853</v>
      </c>
      <c r="I9" s="16">
        <v>26543446</v>
      </c>
      <c r="J9" s="16">
        <v>348195</v>
      </c>
      <c r="K9" s="16" t="s">
        <v>251</v>
      </c>
      <c r="L9" s="16">
        <v>101602</v>
      </c>
      <c r="M9" s="16" t="s">
        <v>251</v>
      </c>
      <c r="N9" s="16">
        <v>1712018</v>
      </c>
      <c r="O9" s="18" t="s">
        <v>215</v>
      </c>
    </row>
    <row r="10" spans="2:15" ht="14.25" x14ac:dyDescent="0.2">
      <c r="B10" s="15" t="s">
        <v>216</v>
      </c>
      <c r="C10" s="16" t="s">
        <v>251</v>
      </c>
      <c r="D10" s="16">
        <v>5071</v>
      </c>
      <c r="E10" s="16">
        <v>310</v>
      </c>
      <c r="F10" s="16">
        <v>15</v>
      </c>
      <c r="G10" s="16">
        <v>641</v>
      </c>
      <c r="H10" s="16">
        <v>3808</v>
      </c>
      <c r="I10" s="16">
        <v>9573</v>
      </c>
      <c r="J10" s="16">
        <v>475</v>
      </c>
      <c r="K10" s="16" t="s">
        <v>251</v>
      </c>
      <c r="L10" s="16">
        <v>359</v>
      </c>
      <c r="M10" s="16" t="s">
        <v>251</v>
      </c>
      <c r="N10" s="16">
        <v>782</v>
      </c>
      <c r="O10" s="18" t="s">
        <v>217</v>
      </c>
    </row>
    <row r="11" spans="2:15" ht="14.25" x14ac:dyDescent="0.2">
      <c r="B11" s="15" t="s">
        <v>218</v>
      </c>
      <c r="C11" s="19">
        <v>324610000</v>
      </c>
      <c r="D11" s="19">
        <v>15000000</v>
      </c>
      <c r="E11" s="19">
        <v>10800000</v>
      </c>
      <c r="F11" s="19">
        <v>5000000</v>
      </c>
      <c r="G11" s="19">
        <v>15000000</v>
      </c>
      <c r="H11" s="19">
        <v>18500000</v>
      </c>
      <c r="I11" s="19">
        <v>21000000</v>
      </c>
      <c r="J11" s="19">
        <v>18000000</v>
      </c>
      <c r="K11" s="19">
        <v>500000</v>
      </c>
      <c r="L11" s="19">
        <v>555000</v>
      </c>
      <c r="M11" s="19">
        <v>6600000</v>
      </c>
      <c r="N11" s="19">
        <v>13915000</v>
      </c>
      <c r="O11" s="18" t="s">
        <v>219</v>
      </c>
    </row>
    <row r="12" spans="2:15" ht="14.25" x14ac:dyDescent="0.2">
      <c r="B12" s="15" t="s">
        <v>220</v>
      </c>
      <c r="C12" s="19" t="s">
        <v>251</v>
      </c>
      <c r="D12" s="19">
        <v>7200000</v>
      </c>
      <c r="E12" s="19">
        <v>18900000</v>
      </c>
      <c r="F12" s="19">
        <v>7600000</v>
      </c>
      <c r="G12" s="19">
        <v>35850000</v>
      </c>
      <c r="H12" s="19">
        <v>8140000</v>
      </c>
      <c r="I12" s="19">
        <v>3150000</v>
      </c>
      <c r="J12" s="19">
        <v>18360000</v>
      </c>
      <c r="K12" s="19" t="s">
        <v>251</v>
      </c>
      <c r="L12" s="19">
        <v>477300</v>
      </c>
      <c r="M12" s="19" t="s">
        <v>251</v>
      </c>
      <c r="N12" s="19">
        <v>2783000</v>
      </c>
      <c r="O12" s="18" t="s">
        <v>221</v>
      </c>
    </row>
    <row r="13" spans="2:15" ht="14.25" x14ac:dyDescent="0.2">
      <c r="B13" s="15" t="s">
        <v>222</v>
      </c>
      <c r="C13" s="20">
        <v>44926</v>
      </c>
      <c r="D13" s="20">
        <v>44926</v>
      </c>
      <c r="E13" s="20">
        <v>44926</v>
      </c>
      <c r="F13" s="20">
        <v>44926</v>
      </c>
      <c r="G13" s="20">
        <v>44926</v>
      </c>
      <c r="H13" s="20">
        <v>44926</v>
      </c>
      <c r="I13" s="20">
        <v>44926</v>
      </c>
      <c r="J13" s="20">
        <v>44926</v>
      </c>
      <c r="K13" s="20">
        <v>44926</v>
      </c>
      <c r="L13" s="20">
        <v>44926</v>
      </c>
      <c r="M13" s="20">
        <v>44926</v>
      </c>
      <c r="N13" s="20">
        <v>44926</v>
      </c>
      <c r="O13" s="18" t="s">
        <v>223</v>
      </c>
    </row>
    <row r="15" spans="2:15" x14ac:dyDescent="0.2"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2:15" ht="15" x14ac:dyDescent="0.2">
      <c r="B16" s="21" t="s">
        <v>224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 t="s">
        <v>225</v>
      </c>
    </row>
    <row r="17" spans="2:15" ht="14.25" x14ac:dyDescent="0.2">
      <c r="B17" s="24" t="s">
        <v>226</v>
      </c>
      <c r="C17" s="25" t="s">
        <v>251</v>
      </c>
      <c r="D17" s="25">
        <f t="shared" ref="D17:G17" si="0">+D9*100/D11</f>
        <v>23.815899999999999</v>
      </c>
      <c r="E17" s="25">
        <f t="shared" si="0"/>
        <v>1.407861111111111</v>
      </c>
      <c r="F17" s="25">
        <f t="shared" si="0"/>
        <v>3.2000000000000001E-2</v>
      </c>
      <c r="G17" s="25">
        <f t="shared" si="0"/>
        <v>1.593</v>
      </c>
      <c r="H17" s="25">
        <f>+H9*100/H11</f>
        <v>28.793800000000001</v>
      </c>
      <c r="I17" s="25">
        <f t="shared" ref="I17:N17" si="1">+I9*100/I11</f>
        <v>126.39736190476191</v>
      </c>
      <c r="J17" s="25">
        <f t="shared" si="1"/>
        <v>1.9344166666666667</v>
      </c>
      <c r="K17" s="25" t="s">
        <v>251</v>
      </c>
      <c r="L17" s="25">
        <f t="shared" si="1"/>
        <v>18.306666666666668</v>
      </c>
      <c r="M17" s="25" t="s">
        <v>251</v>
      </c>
      <c r="N17" s="25">
        <f>+N9*100/N11</f>
        <v>12.303399209486166</v>
      </c>
      <c r="O17" s="17" t="s">
        <v>227</v>
      </c>
    </row>
    <row r="18" spans="2:15" ht="14.25" x14ac:dyDescent="0.2">
      <c r="B18" s="15" t="s">
        <v>228</v>
      </c>
      <c r="C18" s="25">
        <f>'Annual Financial Data'!B98/'Financial Ratios'!C11</f>
        <v>-0.24318720926650442</v>
      </c>
      <c r="D18" s="25">
        <f>'Annual Financial Data'!C98/'Financial Ratios'!D11</f>
        <v>0.5085966666666667</v>
      </c>
      <c r="E18" s="25">
        <f>'Annual Financial Data'!D98/'Financial Ratios'!E11</f>
        <v>0.16868601851851853</v>
      </c>
      <c r="F18" s="25">
        <f>'Annual Financial Data'!E98/'Financial Ratios'!F11</f>
        <v>-1.8860999999999999E-2</v>
      </c>
      <c r="G18" s="25">
        <f>'Annual Financial Data'!F98/'Financial Ratios'!G11</f>
        <v>0.25744679999999998</v>
      </c>
      <c r="H18" s="25">
        <f>'Annual Financial Data'!G98/'Financial Ratios'!H11</f>
        <v>5.7944216216216218E-2</v>
      </c>
      <c r="I18" s="25">
        <f>'Annual Financial Data'!H98/'Financial Ratios'!I11</f>
        <v>-5.1680619047619045E-2</v>
      </c>
      <c r="J18" s="25">
        <f>'Annual Financial Data'!I98/'Financial Ratios'!J11</f>
        <v>0.11707061111111111</v>
      </c>
      <c r="K18" s="25">
        <f>'Annual Financial Data'!J98/'Financial Ratios'!K11</f>
        <v>7.9179999999999997E-3</v>
      </c>
      <c r="L18" s="25">
        <f>'Annual Financial Data'!K98/'Financial Ratios'!L11</f>
        <v>-1.4987387387387387E-2</v>
      </c>
      <c r="M18" s="25">
        <f>'Annual Financial Data'!L98/'Financial Ratios'!M11</f>
        <v>0.15630378787878788</v>
      </c>
      <c r="N18" s="25">
        <f>'Annual Financial Data'!M98/'Financial Ratios'!N11</f>
        <v>-4.5120086237872802E-2</v>
      </c>
      <c r="O18" s="18" t="s">
        <v>229</v>
      </c>
    </row>
    <row r="19" spans="2:15" ht="14.25" x14ac:dyDescent="0.2">
      <c r="B19" s="15" t="s">
        <v>230</v>
      </c>
      <c r="C19" s="25">
        <f>'Annual Financial Data'!B49/'Financial Ratios'!C11</f>
        <v>-0.2113890514771572</v>
      </c>
      <c r="D19" s="25">
        <f>'Annual Financial Data'!C49/'Financial Ratios'!D11</f>
        <v>0.97795393333333336</v>
      </c>
      <c r="E19" s="25">
        <f>'Annual Financial Data'!D49/'Financial Ratios'!E11</f>
        <v>1.6188290740740741</v>
      </c>
      <c r="F19" s="25">
        <f>'Annual Financial Data'!E49/'Financial Ratios'!F11</f>
        <v>0.47016619999999998</v>
      </c>
      <c r="G19" s="25">
        <f>'Annual Financial Data'!F49/'Financial Ratios'!G11</f>
        <v>1.8785515333333334</v>
      </c>
      <c r="H19" s="25">
        <f>'Annual Financial Data'!G49/'Financial Ratios'!H11</f>
        <v>1.2236745945945946</v>
      </c>
      <c r="I19" s="25">
        <f>'Annual Financial Data'!H49/'Financial Ratios'!I11</f>
        <v>0.18662442857142858</v>
      </c>
      <c r="J19" s="25">
        <f>'Annual Financial Data'!I49/'Financial Ratios'!J11</f>
        <v>1.1777958333333334</v>
      </c>
      <c r="K19" s="25">
        <f>'Annual Financial Data'!J49/'Financial Ratios'!K11</f>
        <v>0.61564799999999997</v>
      </c>
      <c r="L19" s="25">
        <f>'Annual Financial Data'!K49/'Financial Ratios'!L11</f>
        <v>0.51276036036036032</v>
      </c>
      <c r="M19" s="25">
        <f>'Annual Financial Data'!L49/'Financial Ratios'!M11</f>
        <v>1.4063037878787878</v>
      </c>
      <c r="N19" s="25">
        <f>'Annual Financial Data'!M49/'Financial Ratios'!N11</f>
        <v>0.57284045993532162</v>
      </c>
      <c r="O19" s="18" t="s">
        <v>231</v>
      </c>
    </row>
    <row r="20" spans="2:15" ht="14.25" x14ac:dyDescent="0.2">
      <c r="B20" s="15" t="s">
        <v>232</v>
      </c>
      <c r="C20" s="25" t="s">
        <v>251</v>
      </c>
      <c r="D20" s="25">
        <f>D12/'Annual Financial Data'!C98</f>
        <v>0.94377338952280454</v>
      </c>
      <c r="E20" s="25">
        <f>E12/'Annual Financial Data'!D98</f>
        <v>10.374303782668765</v>
      </c>
      <c r="F20" s="25">
        <f>F12/'Annual Financial Data'!E98</f>
        <v>-80.589576374529457</v>
      </c>
      <c r="G20" s="25">
        <f>G12/'Annual Financial Data'!F98</f>
        <v>9.2834713812717808</v>
      </c>
      <c r="H20" s="25">
        <f>H12/'Annual Financial Data'!G98</f>
        <v>7.593510254037434</v>
      </c>
      <c r="I20" s="25">
        <f>I12/'Annual Financial Data'!H98</f>
        <v>-2.9024420133549187</v>
      </c>
      <c r="J20" s="25">
        <f>J12/'Annual Financial Data'!I98</f>
        <v>8.7126904892631281</v>
      </c>
      <c r="K20" s="25" t="s">
        <v>251</v>
      </c>
      <c r="L20" s="25">
        <f>L12/'Annual Financial Data'!K98</f>
        <v>-57.381582111084398</v>
      </c>
      <c r="M20" s="25" t="s">
        <v>251</v>
      </c>
      <c r="N20" s="25">
        <f>N12/'Annual Financial Data'!M98</f>
        <v>-4.4326156414152518</v>
      </c>
      <c r="O20" s="18" t="s">
        <v>233</v>
      </c>
    </row>
    <row r="21" spans="2:15" ht="14.25" x14ac:dyDescent="0.2">
      <c r="B21" s="15" t="s">
        <v>234</v>
      </c>
      <c r="C21" s="25" t="s">
        <v>251</v>
      </c>
      <c r="D21" s="25">
        <f>D12/'Annual Financial Data'!C49</f>
        <v>0.49082066510426631</v>
      </c>
      <c r="E21" s="25">
        <f>E12/'Annual Financial Data'!D49</f>
        <v>1.0810282740943185</v>
      </c>
      <c r="F21" s="25">
        <f>F12/'Annual Financial Data'!E49</f>
        <v>3.2328993449550394</v>
      </c>
      <c r="G21" s="25">
        <f>G12/'Annual Financial Data'!F49</f>
        <v>1.2722568199974498</v>
      </c>
      <c r="H21" s="25">
        <f>H12/'Annual Financial Data'!G49</f>
        <v>0.35957271806053365</v>
      </c>
      <c r="I21" s="25">
        <f>I12/'Annual Financial Data'!H49</f>
        <v>0.80375329825907038</v>
      </c>
      <c r="J21" s="25">
        <f>J12/'Annual Financial Data'!I49</f>
        <v>0.86602445953069118</v>
      </c>
      <c r="K21" s="25" t="s">
        <v>251</v>
      </c>
      <c r="L21" s="25">
        <f>L12/'Annual Financial Data'!K49</f>
        <v>1.6771967306435402</v>
      </c>
      <c r="M21" s="25" t="s">
        <v>251</v>
      </c>
      <c r="N21" s="25">
        <f>N12/'Annual Financial Data'!M49</f>
        <v>0.34913734973011795</v>
      </c>
      <c r="O21" s="18" t="s">
        <v>235</v>
      </c>
    </row>
    <row r="22" spans="2:15" x14ac:dyDescent="0.2">
      <c r="B22" s="27"/>
      <c r="C22" s="27"/>
      <c r="D22" s="27"/>
      <c r="E22" s="27"/>
      <c r="F22" s="27"/>
      <c r="G22" s="27"/>
      <c r="H22" s="28"/>
      <c r="I22" s="28"/>
      <c r="J22" s="28"/>
      <c r="K22" s="28"/>
      <c r="L22" s="28"/>
      <c r="M22" s="28"/>
      <c r="N22" s="28"/>
    </row>
    <row r="23" spans="2:15" ht="14.25" x14ac:dyDescent="0.2">
      <c r="B23" s="15" t="s">
        <v>236</v>
      </c>
      <c r="C23" s="26">
        <f>'Annual Financial Data'!B79*100/'Annual Financial Data'!B77</f>
        <v>-0.6571895195566092</v>
      </c>
      <c r="D23" s="26">
        <f>'Annual Financial Data'!C79*100/'Annual Financial Data'!C77</f>
        <v>-31.512735718452173</v>
      </c>
      <c r="E23" s="26">
        <f>'Annual Financial Data'!D79*100/'Annual Financial Data'!D77</f>
        <v>24.398373578726023</v>
      </c>
      <c r="F23" s="26">
        <f>'Annual Financial Data'!E79*100/'Annual Financial Data'!E77</f>
        <v>25.545004659815827</v>
      </c>
      <c r="G23" s="26">
        <f>'Annual Financial Data'!F79*100/'Annual Financial Data'!F77</f>
        <v>100</v>
      </c>
      <c r="H23" s="26">
        <f>'Annual Financial Data'!G79*100/'Annual Financial Data'!G77</f>
        <v>11.918660829107214</v>
      </c>
      <c r="I23" s="26">
        <f>'Annual Financial Data'!H79*100/'Annual Financial Data'!H77</f>
        <v>27.722746069438148</v>
      </c>
      <c r="J23" s="26">
        <f>'Annual Financial Data'!I79*100/'Annual Financial Data'!I77</f>
        <v>31.513808284343028</v>
      </c>
      <c r="K23" s="26" t="s">
        <v>251</v>
      </c>
      <c r="L23" s="26">
        <f>'Annual Financial Data'!K79*100/'Annual Financial Data'!K77</f>
        <v>-104.57777777777778</v>
      </c>
      <c r="M23" s="26">
        <f>'Annual Financial Data'!L79*100/'Annual Financial Data'!L77</f>
        <v>33.884005102949004</v>
      </c>
      <c r="N23" s="26">
        <f>'Annual Financial Data'!M79*100/'Annual Financial Data'!M77</f>
        <v>-8.9217559386647451</v>
      </c>
      <c r="O23" s="18" t="s">
        <v>237</v>
      </c>
    </row>
    <row r="24" spans="2:15" ht="14.25" x14ac:dyDescent="0.2">
      <c r="B24" s="15" t="s">
        <v>238</v>
      </c>
      <c r="C24" s="26">
        <f>('Annual Financial Data'!B93+'Annual Financial Data'!B91)*100/'Annual Financial Data'!B77</f>
        <v>-8.69242453659818</v>
      </c>
      <c r="D24" s="26">
        <f>('Annual Financial Data'!C93+'Annual Financial Data'!C91)*100/'Annual Financial Data'!C77</f>
        <v>201.57273769643854</v>
      </c>
      <c r="E24" s="26">
        <f>('Annual Financial Data'!D93+'Annual Financial Data'!D91)*100/'Annual Financial Data'!D77</f>
        <v>11.755108289102047</v>
      </c>
      <c r="F24" s="26">
        <f>('Annual Financial Data'!E93+'Annual Financial Data'!E91)*100/'Annual Financial Data'!E77</f>
        <v>9.6366400701879247</v>
      </c>
      <c r="G24" s="26">
        <f>('Annual Financial Data'!F93+'Annual Financial Data'!F91)*100/'Annual Financial Data'!F77</f>
        <v>75.719397062656057</v>
      </c>
      <c r="H24" s="26">
        <f>('Annual Financial Data'!G93+'Annual Financial Data'!G91)*100/'Annual Financial Data'!G77</f>
        <v>7.1091351059418812</v>
      </c>
      <c r="I24" s="26">
        <f>('Annual Financial Data'!H93+'Annual Financial Data'!H91)*100/'Annual Financial Data'!H77</f>
        <v>-54.526219257597063</v>
      </c>
      <c r="J24" s="26">
        <f>('Annual Financial Data'!I93+'Annual Financial Data'!I91)*100/'Annual Financial Data'!I77</f>
        <v>45.43805726962789</v>
      </c>
      <c r="K24" s="26" t="s">
        <v>251</v>
      </c>
      <c r="L24" s="26">
        <f>('Annual Financial Data'!K93+'Annual Financial Data'!K91)*100/'Annual Financial Data'!K77</f>
        <v>-92.422222222222217</v>
      </c>
      <c r="M24" s="26">
        <f>('Annual Financial Data'!L93+'Annual Financial Data'!L91)*100/'Annual Financial Data'!L77</f>
        <v>28.801368299731202</v>
      </c>
      <c r="N24" s="26">
        <f>('Annual Financial Data'!M93+'Annual Financial Data'!M91)*100/'Annual Financial Data'!M77</f>
        <v>-15.542321236011865</v>
      </c>
      <c r="O24" s="18" t="s">
        <v>239</v>
      </c>
    </row>
    <row r="25" spans="2:15" ht="14.25" x14ac:dyDescent="0.2">
      <c r="B25" s="15" t="s">
        <v>240</v>
      </c>
      <c r="C25" s="25">
        <f>'Annual Financial Data'!B97*100/'Annual Financial Data'!B77</f>
        <v>-12.866426393305412</v>
      </c>
      <c r="D25" s="25">
        <f>'Annual Financial Data'!C97*100/'Annual Financial Data'!C77</f>
        <v>159.07781064431896</v>
      </c>
      <c r="E25" s="25">
        <f>'Annual Financial Data'!D97*100/'Annual Financial Data'!D77</f>
        <v>7.7198554372004136</v>
      </c>
      <c r="F25" s="25">
        <f>'Annual Financial Data'!E97*100/'Annual Financial Data'!E77</f>
        <v>-1.6614137299843734</v>
      </c>
      <c r="G25" s="25">
        <f>'Annual Financial Data'!F97*100/'Annual Financial Data'!F77</f>
        <v>64.637691150137456</v>
      </c>
      <c r="H25" s="25">
        <f>'Annual Financial Data'!G97*100/'Annual Financial Data'!G77</f>
        <v>3.6109380907019788</v>
      </c>
      <c r="I25" s="25">
        <f>'Annual Financial Data'!H97*100/'Annual Financial Data'!H77</f>
        <v>-92.776714713745463</v>
      </c>
      <c r="J25" s="25">
        <f>'Annual Financial Data'!I97*100/'Annual Financial Data'!I77</f>
        <v>43.540026138622558</v>
      </c>
      <c r="K25" s="25" t="s">
        <v>251</v>
      </c>
      <c r="L25" s="25">
        <f>'Annual Financial Data'!K97*100/'Annual Financial Data'!K77</f>
        <v>-92.422222222222217</v>
      </c>
      <c r="M25" s="25">
        <f>'Annual Financial Data'!L97*100/'Annual Financial Data'!L77</f>
        <v>22.531363239153887</v>
      </c>
      <c r="N25" s="25">
        <f>'Annual Financial Data'!M97*100/'Annual Financial Data'!M77</f>
        <v>-15.606901931305828</v>
      </c>
      <c r="O25" s="18" t="s">
        <v>241</v>
      </c>
    </row>
    <row r="26" spans="2:15" ht="14.25" x14ac:dyDescent="0.2">
      <c r="B26" s="15" t="s">
        <v>242</v>
      </c>
      <c r="C26" s="25">
        <f>'Annual Financial Data'!B97*100/'Annual Financial Data'!B35</f>
        <v>-10.92340595288225</v>
      </c>
      <c r="D26" s="25">
        <f>'Annual Financial Data'!C97*100/'Annual Financial Data'!C35</f>
        <v>20.973865695138088</v>
      </c>
      <c r="E26" s="25">
        <f>'Annual Financial Data'!D97*100/'Annual Financial Data'!D35</f>
        <v>6.8070710015575662</v>
      </c>
      <c r="F26" s="25">
        <f>'Annual Financial Data'!E97*100/'Annual Financial Data'!E35</f>
        <v>-0.67197788447780604</v>
      </c>
      <c r="G26" s="25">
        <f>'Annual Financial Data'!F97*100/'Annual Financial Data'!F35</f>
        <v>9.7728000580822272</v>
      </c>
      <c r="H26" s="25">
        <f>'Annual Financial Data'!G97*100/'Annual Financial Data'!G35</f>
        <v>2.9759838314405469</v>
      </c>
      <c r="I26" s="25">
        <f>'Annual Financial Data'!H97*100/'Annual Financial Data'!H35</f>
        <v>-7.3495639800828512</v>
      </c>
      <c r="J26" s="25">
        <f>'Annual Financial Data'!I97*100/'Annual Financial Data'!I35</f>
        <v>6.7871079763037026</v>
      </c>
      <c r="K26" s="25">
        <f>'Annual Financial Data'!J97*100/'Annual Financial Data'!J35</f>
        <v>0.89635232827460665</v>
      </c>
      <c r="L26" s="25">
        <f>'Annual Financial Data'!K97*100/'Annual Financial Data'!K35</f>
        <v>-2.3292347240229283</v>
      </c>
      <c r="M26" s="25">
        <f>'Annual Financial Data'!L97*100/'Annual Financial Data'!L35</f>
        <v>10.952231155931477</v>
      </c>
      <c r="N26" s="25">
        <f>'Annual Financial Data'!M97*100/'Annual Financial Data'!M35</f>
        <v>-7.1855082647891253</v>
      </c>
      <c r="O26" s="18" t="s">
        <v>243</v>
      </c>
    </row>
    <row r="27" spans="2:15" ht="14.25" x14ac:dyDescent="0.2">
      <c r="B27" s="15" t="s">
        <v>244</v>
      </c>
      <c r="C27" s="25" t="s">
        <v>251</v>
      </c>
      <c r="D27" s="25">
        <f>'Annual Financial Data'!C98*100/'Annual Financial Data'!C49</f>
        <v>52.006198792322117</v>
      </c>
      <c r="E27" s="25">
        <f>'Annual Financial Data'!D98*100/'Annual Financial Data'!D49</f>
        <v>10.420248883595219</v>
      </c>
      <c r="F27" s="25">
        <f>'Annual Financial Data'!E98*100/'Annual Financial Data'!E49</f>
        <v>-4.011560167447171</v>
      </c>
      <c r="G27" s="25">
        <f>'Annual Financial Data'!F98*100/'Annual Financial Data'!F49</f>
        <v>13.704537535000814</v>
      </c>
      <c r="H27" s="25">
        <f>'Annual Financial Data'!G98*100/'Annual Financial Data'!G49</f>
        <v>4.7352634819891177</v>
      </c>
      <c r="I27" s="25">
        <f>'Annual Financial Data'!H98*100/'Annual Financial Data'!H49</f>
        <v>-27.692312010396229</v>
      </c>
      <c r="J27" s="25">
        <f>'Annual Financial Data'!I98*100/'Annual Financial Data'!I49</f>
        <v>9.9398051680811506</v>
      </c>
      <c r="K27" s="25">
        <f>'Annual Financial Data'!J98*100/'Annual Financial Data'!J49</f>
        <v>1.2861245386974376</v>
      </c>
      <c r="L27" s="25">
        <f>'Annual Financial Data'!K98*100/'Annual Financial Data'!K49</f>
        <v>-2.9228833868621344</v>
      </c>
      <c r="M27" s="25">
        <f>'Annual Financial Data'!L98*100/'Annual Financial Data'!L49</f>
        <v>11.114510906249512</v>
      </c>
      <c r="N27" s="25">
        <f>'Annual Financial Data'!M98*100/'Annual Financial Data'!M49</f>
        <v>-7.876553664342639</v>
      </c>
      <c r="O27" s="18" t="s">
        <v>245</v>
      </c>
    </row>
    <row r="28" spans="2:15" x14ac:dyDescent="0.2">
      <c r="B28" s="27"/>
      <c r="C28" s="27"/>
      <c r="D28" s="27"/>
      <c r="E28" s="27"/>
      <c r="F28" s="27"/>
      <c r="G28" s="27"/>
      <c r="H28" s="28"/>
      <c r="I28" s="28"/>
      <c r="J28" s="28"/>
      <c r="K28" s="28"/>
      <c r="L28" s="28"/>
      <c r="M28" s="28"/>
      <c r="N28" s="28"/>
    </row>
    <row r="29" spans="2:15" ht="14.25" x14ac:dyDescent="0.2">
      <c r="B29" s="15" t="s">
        <v>246</v>
      </c>
      <c r="C29" s="26">
        <f>'Annual Financial Data'!B73*100/'Annual Financial Data'!B35</f>
        <v>109.45471620753086</v>
      </c>
      <c r="D29" s="26">
        <f>'Annual Financial Data'!C73*100/'Annual Financial Data'!C35</f>
        <v>61.055506261481717</v>
      </c>
      <c r="E29" s="26">
        <f>'Annual Financial Data'!D73*100/'Annual Financial Data'!D35</f>
        <v>35.453623210070987</v>
      </c>
      <c r="F29" s="26">
        <f>'Annual Financial Data'!E73*100/'Annual Financial Data'!E35</f>
        <v>83.248964083083123</v>
      </c>
      <c r="G29" s="26">
        <f>'Annual Financial Data'!F73*100/'Annual Financial Data'!F35</f>
        <v>23.6384880581892</v>
      </c>
      <c r="H29" s="26">
        <f>'Annual Financial Data'!G73*100/'Annual Financial Data'!G35</f>
        <v>37.148936613222602</v>
      </c>
      <c r="I29" s="26">
        <f>'Annual Financial Data'!H73*100/'Annual Financial Data'!H35</f>
        <v>73.47963584299427</v>
      </c>
      <c r="J29" s="26">
        <f>'Annual Financial Data'!I73*100/'Annual Financial Data'!I35</f>
        <v>24.766543096487247</v>
      </c>
      <c r="K29" s="26">
        <f>'Annual Financial Data'!J73*100/'Annual Financial Data'!J35</f>
        <v>30.305946173578548</v>
      </c>
      <c r="L29" s="26">
        <f>'Annual Financial Data'!K73*100/'Annual Financial Data'!K35</f>
        <v>20.310377947596418</v>
      </c>
      <c r="M29" s="26">
        <f>'Annual Financial Data'!L73*100/'Annual Financial Data'!L35</f>
        <v>1.4600709980570394</v>
      </c>
      <c r="N29" s="26">
        <f>'Annual Financial Data'!M73*100/'Annual Financial Data'!M35</f>
        <v>8.7734487569340569</v>
      </c>
      <c r="O29" s="18" t="s">
        <v>247</v>
      </c>
    </row>
    <row r="30" spans="2:15" ht="14.25" x14ac:dyDescent="0.2">
      <c r="B30" s="15" t="s">
        <v>248</v>
      </c>
      <c r="C30" s="25">
        <f>'Annual Financial Data'!B51*100/'Annual Financial Data'!B35</f>
        <v>-9.4547162075308613</v>
      </c>
      <c r="D30" s="25">
        <f>'Annual Financial Data'!C51*100/'Annual Financial Data'!C35</f>
        <v>38.944493738518283</v>
      </c>
      <c r="E30" s="25">
        <f>'Annual Financial Data'!D51*100/'Annual Financial Data'!D35</f>
        <v>64.546376789929013</v>
      </c>
      <c r="F30" s="25">
        <f>'Annual Financial Data'!E51*100/'Annual Financial Data'!E35</f>
        <v>16.751035916916869</v>
      </c>
      <c r="G30" s="25">
        <f>'Annual Financial Data'!F51*100/'Annual Financial Data'!F35</f>
        <v>76.361511941810804</v>
      </c>
      <c r="H30" s="25">
        <f>'Annual Financial Data'!G51*100/'Annual Financial Data'!G35</f>
        <v>62.851063386777398</v>
      </c>
      <c r="I30" s="25">
        <f>'Annual Financial Data'!H51*100/'Annual Financial Data'!H35</f>
        <v>26.520364157005726</v>
      </c>
      <c r="J30" s="25">
        <f>'Annual Financial Data'!I51*100/'Annual Financial Data'!I35</f>
        <v>75.23345690351276</v>
      </c>
      <c r="K30" s="25">
        <f>'Annual Financial Data'!J51*100/'Annual Financial Data'!J35</f>
        <v>69.694053826421452</v>
      </c>
      <c r="L30" s="25">
        <f>'Annual Financial Data'!K51*100/'Annual Financial Data'!K35</f>
        <v>79.689622052403578</v>
      </c>
      <c r="M30" s="25">
        <f>'Annual Financial Data'!L51*100/'Annual Financial Data'!L35</f>
        <v>98.539929001942966</v>
      </c>
      <c r="N30" s="25">
        <f>'Annual Financial Data'!M51*100/'Annual Financial Data'!M35</f>
        <v>91.226551243065941</v>
      </c>
      <c r="O30" s="18" t="s">
        <v>249</v>
      </c>
    </row>
    <row r="31" spans="2:15" ht="14.25" x14ac:dyDescent="0.2">
      <c r="B31" s="15" t="s">
        <v>250</v>
      </c>
      <c r="C31" s="25">
        <f>('Annual Financial Data'!B93+'Annual Financial Data'!B91)/'Annual Financial Data'!B91</f>
        <v>-2.04691101890272</v>
      </c>
      <c r="D31" s="25">
        <f>('Annual Financial Data'!C93+'Annual Financial Data'!C91)/'Annual Financial Data'!C91</f>
        <v>35.460352095854773</v>
      </c>
      <c r="E31" s="25">
        <f>('Annual Financial Data'!D93+'Annual Financial Data'!D91)/'Annual Financial Data'!D91</f>
        <v>9.3534184583794353</v>
      </c>
      <c r="F31" s="25">
        <f>('Annual Financial Data'!E93+'Annual Financial Data'!E91)/'Annual Financial Data'!E91</f>
        <v>0.85585894288526199</v>
      </c>
      <c r="G31" s="25">
        <f>('Annual Financial Data'!F93+'Annual Financial Data'!F91)/'Annual Financial Data'!F91</f>
        <v>9.0701167134930465</v>
      </c>
      <c r="H31" s="25">
        <f>('Annual Financial Data'!G93+'Annual Financial Data'!G91)/'Annual Financial Data'!G91</f>
        <v>4.2464602117132433</v>
      </c>
      <c r="I31" s="25">
        <f>('Annual Financial Data'!H93+'Annual Financial Data'!H91)/'Annual Financial Data'!H91</f>
        <v>-1.4303409317442151</v>
      </c>
      <c r="J31" s="25">
        <f>('Annual Financial Data'!I93+'Annual Financial Data'!I91)/'Annual Financial Data'!I91</f>
        <v>77.57297351592058</v>
      </c>
      <c r="K31" s="25" t="s">
        <v>251</v>
      </c>
      <c r="L31" s="25" t="s">
        <v>251</v>
      </c>
      <c r="M31" s="25" t="s">
        <v>251</v>
      </c>
      <c r="N31" s="25">
        <f>('Annual Financial Data'!M93+'Annual Financial Data'!M91)/'Annual Financial Data'!M91</f>
        <v>-240.66512702078521</v>
      </c>
      <c r="O31" s="18" t="s">
        <v>252</v>
      </c>
    </row>
    <row r="32" spans="2:15" x14ac:dyDescent="0.2">
      <c r="B32" s="27"/>
      <c r="C32" s="27"/>
      <c r="D32" s="27"/>
      <c r="E32" s="27"/>
      <c r="F32" s="27"/>
      <c r="G32" s="27"/>
      <c r="H32" s="28"/>
      <c r="I32" s="28"/>
      <c r="J32" s="28"/>
      <c r="K32" s="28"/>
      <c r="L32" s="28"/>
      <c r="M32" s="28"/>
      <c r="N32" s="28"/>
    </row>
    <row r="33" spans="2:15" ht="14.25" x14ac:dyDescent="0.2">
      <c r="B33" s="15" t="s">
        <v>253</v>
      </c>
      <c r="C33" s="26">
        <f>'Annual Financial Data'!B77/'Annual Financial Data'!B35</f>
        <v>0.84898522860752201</v>
      </c>
      <c r="D33" s="26">
        <f>'Annual Financial Data'!C77/'Annual Financial Data'!C35</f>
        <v>0.13184658256350673</v>
      </c>
      <c r="E33" s="26">
        <f>'Annual Financial Data'!D77/'Annual Financial Data'!D35</f>
        <v>0.88176146003404099</v>
      </c>
      <c r="F33" s="26">
        <f>'Annual Financial Data'!E77/'Annual Financial Data'!E35</f>
        <v>0.40446149706739604</v>
      </c>
      <c r="G33" s="26">
        <f>'Annual Financial Data'!F77/'Annual Financial Data'!F35</f>
        <v>0.15119352013026607</v>
      </c>
      <c r="H33" s="26">
        <f>'Annual Financial Data'!G77/'Annual Financial Data'!G35</f>
        <v>0.82415808764586307</v>
      </c>
      <c r="I33" s="26">
        <f>'Annual Financial Data'!H77/'Annual Financial Data'!H35</f>
        <v>7.9217764961383857E-2</v>
      </c>
      <c r="J33" s="26">
        <f>'Annual Financial Data'!I77/'Annual Financial Data'!I35</f>
        <v>0.15588203724763361</v>
      </c>
      <c r="K33" s="26">
        <f>'Annual Financial Data'!J77/'Annual Financial Data'!J35</f>
        <v>0</v>
      </c>
      <c r="L33" s="26">
        <f>'Annual Financial Data'!K77/'Annual Financial Data'!K35</f>
        <v>2.5202106896136518E-2</v>
      </c>
      <c r="M33" s="26">
        <f>'Annual Financial Data'!L77/'Annual Financial Data'!L35</f>
        <v>0.48608826015903167</v>
      </c>
      <c r="N33" s="26">
        <f>'Annual Financial Data'!M77/'Annual Financial Data'!M35</f>
        <v>0.46040580612451604</v>
      </c>
      <c r="O33" s="18" t="s">
        <v>254</v>
      </c>
    </row>
    <row r="34" spans="2:15" ht="14.25" x14ac:dyDescent="0.2">
      <c r="B34" s="15" t="s">
        <v>255</v>
      </c>
      <c r="C34" s="25">
        <f>'Annual Financial Data'!B77/('Annual Financial Data'!B14+'Annual Financial Data'!B23)</f>
        <v>11.978209462760656</v>
      </c>
      <c r="D34" s="25">
        <f>'Annual Financial Data'!C77/('Annual Financial Data'!C14+'Annual Financial Data'!C23)</f>
        <v>0.69108388079142358</v>
      </c>
      <c r="E34" s="25">
        <f>'Annual Financial Data'!D77/('Annual Financial Data'!D14+'Annual Financial Data'!D23)</f>
        <v>2.2722375300067368</v>
      </c>
      <c r="F34" s="25">
        <f>'Annual Financial Data'!E77/('Annual Financial Data'!E14+'Annual Financial Data'!E23)</f>
        <v>0.54026454182417505</v>
      </c>
      <c r="G34" s="25">
        <f>'Annual Financial Data'!F77/('Annual Financial Data'!F14+'Annual Financial Data'!F23)</f>
        <v>0.39403110338447844</v>
      </c>
      <c r="H34" s="25">
        <f>'Annual Financial Data'!G77/('Annual Financial Data'!G14+'Annual Financial Data'!G23)</f>
        <v>1.3363382999572944</v>
      </c>
      <c r="I34" s="25">
        <f>'Annual Financial Data'!H77/('Annual Financial Data'!H14+'Annual Financial Data'!H23)</f>
        <v>0.21723266394519061</v>
      </c>
      <c r="J34" s="25">
        <f>'Annual Financial Data'!I77/('Annual Financial Data'!I14+'Annual Financial Data'!I23)</f>
        <v>1.5399828755487299</v>
      </c>
      <c r="K34" s="25">
        <f>'Annual Financial Data'!J77/('Annual Financial Data'!J14+'Annual Financial Data'!J23)</f>
        <v>0</v>
      </c>
      <c r="L34" s="25">
        <f>'Annual Financial Data'!K77/('Annual Financial Data'!K14+'Annual Financial Data'!K23)</f>
        <v>9000</v>
      </c>
      <c r="M34" s="25">
        <f>'Annual Financial Data'!L77/('Annual Financial Data'!L14+'Annual Financial Data'!L23)</f>
        <v>0.720560788993722</v>
      </c>
      <c r="N34" s="25">
        <f>'Annual Financial Data'!M77/('Annual Financial Data'!M14+'Annual Financial Data'!M23)</f>
        <v>0.83337421269254386</v>
      </c>
      <c r="O34" s="18" t="s">
        <v>256</v>
      </c>
    </row>
    <row r="35" spans="2:15" ht="14.25" x14ac:dyDescent="0.2">
      <c r="B35" s="15" t="s">
        <v>257</v>
      </c>
      <c r="C35" s="25">
        <f>'Annual Financial Data'!B77/'Financial Ratios'!C38</f>
        <v>-4.2288235578216744</v>
      </c>
      <c r="D35" s="25">
        <f>'Annual Financial Data'!C77/'Financial Ratios'!D38</f>
        <v>0.90140611419436845</v>
      </c>
      <c r="E35" s="25">
        <f>'Annual Financial Data'!D77/'Financial Ratios'!E38</f>
        <v>4.2501009381076811</v>
      </c>
      <c r="F35" s="25">
        <f>'Annual Financial Data'!E77/'Financial Ratios'!F38</f>
        <v>49.598836091644678</v>
      </c>
      <c r="G35" s="25">
        <f>'Annual Financial Data'!F77/'Financial Ratios'!G38</f>
        <v>0.70040838264316063</v>
      </c>
      <c r="H35" s="25">
        <f>'Annual Financial Data'!G77/'Financial Ratios'!H38</f>
        <v>79.33289417775913</v>
      </c>
      <c r="I35" s="25">
        <f>'Annual Financial Data'!H77/'Financial Ratios'!I38</f>
        <v>-0.29807114758904901</v>
      </c>
      <c r="J35" s="25">
        <f>'Annual Financial Data'!I77/'Financial Ratios'!J38</f>
        <v>-7.5468152654130494</v>
      </c>
      <c r="K35" s="25">
        <f>'Annual Financial Data'!J77/'Financial Ratios'!K38</f>
        <v>0</v>
      </c>
      <c r="L35" s="25">
        <f>'Annual Financial Data'!K77/'Financial Ratios'!L38</f>
        <v>3.2615904239705153E-2</v>
      </c>
      <c r="M35" s="25">
        <f>'Annual Financial Data'!L77/'Financial Ratios'!M38</f>
        <v>1.5639798106634839</v>
      </c>
      <c r="N35" s="25">
        <f>'Annual Financial Data'!M77/'Financial Ratios'!N38</f>
        <v>1.2356858071372843</v>
      </c>
      <c r="O35" s="18" t="s">
        <v>258</v>
      </c>
    </row>
    <row r="36" spans="2:15" x14ac:dyDescent="0.2">
      <c r="B36" s="27"/>
      <c r="C36" s="27"/>
      <c r="D36" s="27"/>
      <c r="E36" s="27"/>
      <c r="F36" s="27"/>
      <c r="G36" s="27"/>
      <c r="H36" s="28"/>
      <c r="I36" s="28"/>
      <c r="J36" s="28"/>
      <c r="K36" s="28"/>
      <c r="L36" s="28"/>
      <c r="M36" s="28"/>
      <c r="N36" s="28"/>
    </row>
    <row r="37" spans="2:15" ht="14.25" x14ac:dyDescent="0.2">
      <c r="B37" s="15" t="s">
        <v>259</v>
      </c>
      <c r="C37" s="26">
        <f>'Annual Financial Data'!B34/'Annual Financial Data'!B72</f>
        <v>0.61602329234918385</v>
      </c>
      <c r="D37" s="26">
        <f>'Annual Financial Data'!C34/'Annual Financial Data'!C72</f>
        <v>1.4256355129035017</v>
      </c>
      <c r="E37" s="26">
        <f>'Annual Financial Data'!D34/'Annual Financial Data'!D72</f>
        <v>1.9235071052296451</v>
      </c>
      <c r="F37" s="26">
        <f>'Annual Financial Data'!E34/'Annual Financial Data'!E72</f>
        <v>1.0335690222357152</v>
      </c>
      <c r="G37" s="26">
        <f>'Annual Financial Data'!F34/'Annual Financial Data'!F72</f>
        <v>3.2353520933591069</v>
      </c>
      <c r="H37" s="26">
        <f>'Annual Financial Data'!G34/'Annual Financial Data'!G72</f>
        <v>1.0318913588916692</v>
      </c>
      <c r="I37" s="26">
        <f>'Annual Financial Data'!H34/'Annual Financial Data'!H72</f>
        <v>0.23738584774005214</v>
      </c>
      <c r="J37" s="26">
        <f>'Annual Financial Data'!I34/'Annual Financial Data'!I72</f>
        <v>0.82233529901481017</v>
      </c>
      <c r="K37" s="26">
        <f>'Annual Financial Data'!J34/'Annual Financial Data'!J72</f>
        <v>3.2913152291658885</v>
      </c>
      <c r="L37" s="26">
        <f>'Annual Financial Data'!K34/'Annual Financial Data'!K72</f>
        <v>4.8044284512828996</v>
      </c>
      <c r="M37" s="26">
        <f>'Annual Financial Data'!L34/'Annual Financial Data'!L72</f>
        <v>22.286782135741607</v>
      </c>
      <c r="N37" s="26">
        <f>'Annual Financial Data'!M34/'Annual Financial Data'!M72</f>
        <v>6.1732121433622273</v>
      </c>
      <c r="O37" s="18" t="s">
        <v>260</v>
      </c>
    </row>
    <row r="38" spans="2:15" ht="14.25" x14ac:dyDescent="0.2">
      <c r="B38" s="15" t="s">
        <v>261</v>
      </c>
      <c r="C38" s="30">
        <f>'Annual Financial Data'!B34-'Annual Financial Data'!B72</f>
        <v>-144937000</v>
      </c>
      <c r="D38" s="30">
        <f>'Annual Financial Data'!C34-'Annual Financial Data'!C72</f>
        <v>6046095</v>
      </c>
      <c r="E38" s="30">
        <f>'Annual Financial Data'!D34-'Annual Financial Data'!D72</f>
        <v>5634641</v>
      </c>
      <c r="F38" s="30">
        <f>'Annual Financial Data'!E34-'Annual Financial Data'!E72</f>
        <v>114442</v>
      </c>
      <c r="G38" s="30">
        <f>'Annual Financial Data'!F34-'Annual Financial Data'!F72</f>
        <v>8491546</v>
      </c>
      <c r="H38" s="30">
        <f>'Annual Financial Data'!G34-'Annual Financial Data'!G72</f>
        <v>374203</v>
      </c>
      <c r="I38" s="30">
        <f>'Annual Financial Data'!H34-'Annual Financial Data'!H72</f>
        <v>-3929072</v>
      </c>
      <c r="J38" s="30">
        <f>'Annual Financial Data'!I34-'Annual Financial Data'!I72</f>
        <v>-675645</v>
      </c>
      <c r="K38" s="30">
        <f>'Annual Financial Data'!J34-'Annual Financial Data'!J72</f>
        <v>306704</v>
      </c>
      <c r="L38" s="30">
        <f>'Annual Financial Data'!K34-'Annual Financial Data'!K72</f>
        <v>275939</v>
      </c>
      <c r="M38" s="30">
        <f>'Annual Financial Data'!L34-'Annual Financial Data'!L72</f>
        <v>2927486</v>
      </c>
      <c r="N38" s="30">
        <f>'Annual Financial Data'!M34-'Annual Financial Data'!M72</f>
        <v>3255580</v>
      </c>
      <c r="O38" s="18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2023-08-08T11:19:09Z</dcterms:created>
  <dcterms:modified xsi:type="dcterms:W3CDTF">2023-11-08T07:52:10Z</dcterms:modified>
</cp:coreProperties>
</file>